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jwells/excel-to-sigma-demo/"/>
    </mc:Choice>
  </mc:AlternateContent>
  <xr:revisionPtr revIDLastSave="0" documentId="13_ncr:1_{DCF5B529-3BF8-2544-9993-D9855DD9521A}" xr6:coauthVersionLast="47" xr6:coauthVersionMax="47" xr10:uidLastSave="{00000000-0000-0000-0000-000000000000}"/>
  <bookViews>
    <workbookView xWindow="0" yWindow="0" windowWidth="29400" windowHeight="19120" xr2:uid="{00000000-000D-0000-FFFF-FFFF00000000}"/>
  </bookViews>
  <sheets>
    <sheet name="P&amp;L" sheetId="1" r:id="rId1"/>
    <sheet name="Quarterly" sheetId="2" r:id="rId2"/>
    <sheet name="GL Actuals" sheetId="3" r:id="rId3"/>
    <sheet name="Drivers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F39" i="1"/>
  <c r="E39" i="1"/>
  <c r="D39" i="1"/>
  <c r="C39" i="1"/>
  <c r="B39" i="1"/>
  <c r="G38" i="1"/>
  <c r="F38" i="1"/>
  <c r="E38" i="1"/>
  <c r="D38" i="1"/>
  <c r="C38" i="1"/>
  <c r="B38" i="1"/>
  <c r="G37" i="1"/>
  <c r="G40" i="1" s="1"/>
  <c r="F37" i="1"/>
  <c r="F40" i="1" s="1"/>
  <c r="E37" i="1"/>
  <c r="E40" i="1" s="1"/>
  <c r="D37" i="1"/>
  <c r="D40" i="1" s="1"/>
  <c r="C37" i="1"/>
  <c r="B37" i="1"/>
  <c r="G31" i="1"/>
  <c r="H31" i="1" s="1"/>
  <c r="I31" i="1" s="1"/>
  <c r="J31" i="1" s="1"/>
  <c r="K31" i="1" s="1"/>
  <c r="L31" i="1" s="1"/>
  <c r="M31" i="1" s="1"/>
  <c r="F31" i="1"/>
  <c r="E31" i="1"/>
  <c r="D31" i="1"/>
  <c r="C31" i="1"/>
  <c r="B31" i="1"/>
  <c r="G30" i="1"/>
  <c r="H30" i="1" s="1"/>
  <c r="I30" i="1" s="1"/>
  <c r="J30" i="1" s="1"/>
  <c r="K30" i="1" s="1"/>
  <c r="L30" i="1" s="1"/>
  <c r="M30" i="1" s="1"/>
  <c r="F30" i="1"/>
  <c r="E30" i="1"/>
  <c r="D30" i="1"/>
  <c r="C30" i="1"/>
  <c r="B30" i="1"/>
  <c r="G29" i="1"/>
  <c r="F29" i="1"/>
  <c r="E29" i="1"/>
  <c r="D29" i="1"/>
  <c r="C29" i="1"/>
  <c r="B29" i="1"/>
  <c r="G28" i="1"/>
  <c r="H28" i="1" s="1"/>
  <c r="I28" i="1" s="1"/>
  <c r="J28" i="1" s="1"/>
  <c r="K28" i="1" s="1"/>
  <c r="L28" i="1" s="1"/>
  <c r="M28" i="1" s="1"/>
  <c r="F28" i="1"/>
  <c r="E28" i="1"/>
  <c r="D28" i="1"/>
  <c r="C28" i="1"/>
  <c r="B28" i="1"/>
  <c r="G27" i="1"/>
  <c r="F27" i="1"/>
  <c r="E27" i="1"/>
  <c r="D27" i="1"/>
  <c r="C27" i="1"/>
  <c r="B27" i="1"/>
  <c r="G26" i="1"/>
  <c r="H26" i="1" s="1"/>
  <c r="F26" i="1"/>
  <c r="F32" i="1" s="1"/>
  <c r="E26" i="1"/>
  <c r="D26" i="1"/>
  <c r="C26" i="1"/>
  <c r="B26" i="1"/>
  <c r="B32" i="1" s="1"/>
  <c r="G20" i="1"/>
  <c r="H20" i="1" s="1"/>
  <c r="I20" i="1" s="1"/>
  <c r="J20" i="1" s="1"/>
  <c r="K20" i="1" s="1"/>
  <c r="L20" i="1" s="1"/>
  <c r="M20" i="1" s="1"/>
  <c r="F20" i="1"/>
  <c r="E20" i="1"/>
  <c r="D20" i="1"/>
  <c r="C20" i="1"/>
  <c r="B20" i="1"/>
  <c r="G19" i="1"/>
  <c r="F19" i="1"/>
  <c r="E19" i="1"/>
  <c r="D19" i="1"/>
  <c r="C19" i="1"/>
  <c r="B19" i="1"/>
  <c r="G18" i="1"/>
  <c r="H18" i="1" s="1"/>
  <c r="I18" i="1" s="1"/>
  <c r="J18" i="1" s="1"/>
  <c r="K18" i="1" s="1"/>
  <c r="L18" i="1" s="1"/>
  <c r="M18" i="1" s="1"/>
  <c r="F18" i="1"/>
  <c r="E18" i="1"/>
  <c r="D18" i="1"/>
  <c r="C18" i="1"/>
  <c r="B18" i="1"/>
  <c r="G17" i="1"/>
  <c r="H17" i="1" s="1"/>
  <c r="I17" i="1" s="1"/>
  <c r="J17" i="1" s="1"/>
  <c r="K17" i="1" s="1"/>
  <c r="L17" i="1" s="1"/>
  <c r="M17" i="1" s="1"/>
  <c r="F17" i="1"/>
  <c r="E17" i="1"/>
  <c r="D17" i="1"/>
  <c r="C17" i="1"/>
  <c r="B17" i="1"/>
  <c r="G16" i="1"/>
  <c r="F16" i="1"/>
  <c r="E16" i="1"/>
  <c r="D16" i="1"/>
  <c r="C16" i="1"/>
  <c r="B16" i="1"/>
  <c r="G12" i="1"/>
  <c r="F12" i="1"/>
  <c r="E12" i="1"/>
  <c r="D12" i="1"/>
  <c r="C12" i="1"/>
  <c r="B12" i="1"/>
  <c r="G11" i="1"/>
  <c r="F11" i="1"/>
  <c r="E11" i="1"/>
  <c r="D11" i="1"/>
  <c r="C11" i="1"/>
  <c r="B11" i="1"/>
  <c r="G10" i="1"/>
  <c r="H10" i="1" s="1"/>
  <c r="I10" i="1" s="1"/>
  <c r="J10" i="1" s="1"/>
  <c r="K10" i="1" s="1"/>
  <c r="L10" i="1" s="1"/>
  <c r="M10" i="1" s="1"/>
  <c r="F10" i="1"/>
  <c r="E10" i="1"/>
  <c r="D10" i="1"/>
  <c r="C10" i="1"/>
  <c r="B10" i="1"/>
  <c r="G9" i="1"/>
  <c r="H9" i="1" s="1"/>
  <c r="I9" i="1" s="1"/>
  <c r="J9" i="1" s="1"/>
  <c r="K9" i="1" s="1"/>
  <c r="L9" i="1" s="1"/>
  <c r="M9" i="1" s="1"/>
  <c r="F9" i="1"/>
  <c r="E9" i="1"/>
  <c r="D9" i="1"/>
  <c r="C9" i="1"/>
  <c r="B9" i="1"/>
  <c r="G8" i="1"/>
  <c r="H8" i="1" s="1"/>
  <c r="I8" i="1" s="1"/>
  <c r="J8" i="1" s="1"/>
  <c r="K8" i="1" s="1"/>
  <c r="L8" i="1" s="1"/>
  <c r="M8" i="1" s="1"/>
  <c r="F8" i="1"/>
  <c r="E8" i="1"/>
  <c r="D8" i="1"/>
  <c r="C8" i="1"/>
  <c r="B8" i="1"/>
  <c r="G7" i="1"/>
  <c r="H7" i="1" s="1"/>
  <c r="F7" i="1"/>
  <c r="E7" i="1"/>
  <c r="D7" i="1"/>
  <c r="C7" i="1"/>
  <c r="B7" i="1"/>
  <c r="N12" i="1" l="1"/>
  <c r="G21" i="1"/>
  <c r="D13" i="1"/>
  <c r="C40" i="1"/>
  <c r="N29" i="1"/>
  <c r="N39" i="1"/>
  <c r="C32" i="1"/>
  <c r="D21" i="1"/>
  <c r="D22" i="1" s="1"/>
  <c r="D33" i="1" s="1"/>
  <c r="D32" i="1"/>
  <c r="N38" i="1"/>
  <c r="N11" i="1"/>
  <c r="N30" i="1"/>
  <c r="N8" i="1"/>
  <c r="B21" i="1"/>
  <c r="N27" i="1"/>
  <c r="N19" i="1"/>
  <c r="N10" i="1"/>
  <c r="B13" i="1"/>
  <c r="E21" i="1"/>
  <c r="E22" i="1" s="1"/>
  <c r="C13" i="1"/>
  <c r="F21" i="1"/>
  <c r="H16" i="1"/>
  <c r="I16" i="1" s="1"/>
  <c r="E13" i="1"/>
  <c r="F13" i="1"/>
  <c r="F22" i="1" s="1"/>
  <c r="E32" i="1"/>
  <c r="I7" i="1"/>
  <c r="H13" i="1"/>
  <c r="I26" i="1"/>
  <c r="H32" i="1"/>
  <c r="B22" i="1"/>
  <c r="B4" i="2"/>
  <c r="N18" i="1"/>
  <c r="N9" i="1"/>
  <c r="C4" i="2"/>
  <c r="J16" i="1"/>
  <c r="I21" i="1"/>
  <c r="N28" i="1"/>
  <c r="N31" i="1"/>
  <c r="N17" i="1"/>
  <c r="N20" i="1"/>
  <c r="G32" i="1"/>
  <c r="H37" i="1"/>
  <c r="C21" i="1"/>
  <c r="B40" i="1"/>
  <c r="G13" i="1"/>
  <c r="H21" i="1"/>
  <c r="D42" i="1" l="1"/>
  <c r="D43" i="1" s="1"/>
  <c r="D34" i="1"/>
  <c r="C22" i="1"/>
  <c r="F33" i="1"/>
  <c r="F42" i="1" s="1"/>
  <c r="F43" i="1" s="1"/>
  <c r="F23" i="1"/>
  <c r="F34" i="1"/>
  <c r="C33" i="1"/>
  <c r="C23" i="1"/>
  <c r="J21" i="1"/>
  <c r="K16" i="1"/>
  <c r="D23" i="1"/>
  <c r="H40" i="1"/>
  <c r="I37" i="1"/>
  <c r="B33" i="1"/>
  <c r="B5" i="2"/>
  <c r="B23" i="1"/>
  <c r="J26" i="1"/>
  <c r="I32" i="1"/>
  <c r="H22" i="1"/>
  <c r="H23" i="1"/>
  <c r="C5" i="2"/>
  <c r="E33" i="1"/>
  <c r="G22" i="1"/>
  <c r="G33" i="1" s="1"/>
  <c r="G42" i="1" s="1"/>
  <c r="G43" i="1" s="1"/>
  <c r="E23" i="1"/>
  <c r="I13" i="1"/>
  <c r="J7" i="1"/>
  <c r="G23" i="1" l="1"/>
  <c r="G34" i="1"/>
  <c r="E42" i="1"/>
  <c r="C6" i="2"/>
  <c r="E34" i="1"/>
  <c r="B42" i="1"/>
  <c r="B6" i="2"/>
  <c r="B34" i="1"/>
  <c r="I40" i="1"/>
  <c r="J37" i="1"/>
  <c r="H33" i="1"/>
  <c r="K26" i="1"/>
  <c r="J32" i="1"/>
  <c r="J13" i="1"/>
  <c r="K7" i="1"/>
  <c r="I22" i="1"/>
  <c r="I33" i="1" s="1"/>
  <c r="I34" i="1" s="1"/>
  <c r="K21" i="1"/>
  <c r="L16" i="1"/>
  <c r="C42" i="1"/>
  <c r="C43" i="1" s="1"/>
  <c r="C34" i="1"/>
  <c r="J40" i="1" l="1"/>
  <c r="K37" i="1"/>
  <c r="J22" i="1"/>
  <c r="J33" i="1" s="1"/>
  <c r="J42" i="1" s="1"/>
  <c r="J43" i="1" s="1"/>
  <c r="B7" i="2"/>
  <c r="B43" i="1"/>
  <c r="M16" i="1"/>
  <c r="M21" i="1" s="1"/>
  <c r="L21" i="1"/>
  <c r="L26" i="1"/>
  <c r="K32" i="1"/>
  <c r="H42" i="1"/>
  <c r="H34" i="1"/>
  <c r="L7" i="1"/>
  <c r="K13" i="1"/>
  <c r="I42" i="1"/>
  <c r="I43" i="1" s="1"/>
  <c r="C7" i="2"/>
  <c r="E43" i="1"/>
  <c r="I23" i="1"/>
  <c r="D4" i="2"/>
  <c r="L13" i="1" l="1"/>
  <c r="M7" i="1"/>
  <c r="M13" i="1" s="1"/>
  <c r="N7" i="1"/>
  <c r="N13" i="1" s="1"/>
  <c r="D6" i="2"/>
  <c r="J34" i="1"/>
  <c r="D7" i="2"/>
  <c r="H43" i="1"/>
  <c r="L32" i="1"/>
  <c r="M26" i="1"/>
  <c r="M32" i="1" s="1"/>
  <c r="L37" i="1"/>
  <c r="K40" i="1"/>
  <c r="E4" i="2"/>
  <c r="F4" i="2" s="1"/>
  <c r="K22" i="1"/>
  <c r="K23" i="1" s="1"/>
  <c r="J23" i="1"/>
  <c r="D5" i="2"/>
  <c r="N16" i="1"/>
  <c r="N21" i="1" s="1"/>
  <c r="M37" i="1" l="1"/>
  <c r="M40" i="1" s="1"/>
  <c r="L40" i="1"/>
  <c r="N37" i="1"/>
  <c r="N40" i="1" s="1"/>
  <c r="M22" i="1"/>
  <c r="M33" i="1" s="1"/>
  <c r="M42" i="1" s="1"/>
  <c r="M43" i="1" s="1"/>
  <c r="K33" i="1"/>
  <c r="N22" i="1"/>
  <c r="N26" i="1"/>
  <c r="N32" i="1" s="1"/>
  <c r="L22" i="1"/>
  <c r="L33" i="1" s="1"/>
  <c r="L42" i="1" s="1"/>
  <c r="L43" i="1" s="1"/>
  <c r="E5" i="2" l="1"/>
  <c r="F5" i="2" s="1"/>
  <c r="L23" i="1"/>
  <c r="M34" i="1"/>
  <c r="M23" i="1"/>
  <c r="N33" i="1"/>
  <c r="N23" i="1"/>
  <c r="L34" i="1"/>
  <c r="E6" i="2"/>
  <c r="F6" i="2" s="1"/>
  <c r="K42" i="1"/>
  <c r="K34" i="1"/>
  <c r="E7" i="2" l="1"/>
  <c r="F7" i="2" s="1"/>
  <c r="K43" i="1"/>
  <c r="N42" i="1"/>
  <c r="N43" i="1" s="1"/>
  <c r="N34" i="1"/>
</calcChain>
</file>

<file path=xl/sharedStrings.xml><?xml version="1.0" encoding="utf-8"?>
<sst xmlns="http://schemas.openxmlformats.org/spreadsheetml/2006/main" count="1131" uniqueCount="140">
  <si>
    <t>Acme Software — FY2026 Rolling Forecast (6+6)</t>
  </si>
  <si>
    <t>Jan–Jun = Actuals (SUMIFS from GL Actuals)  •  Jul–Dec = Forecast (driver growth, carried run-rate, or manual input)  •  $ in dollars</t>
  </si>
  <si>
    <t>ACTUALS</t>
  </si>
  <si>
    <t>FORECAST</t>
  </si>
  <si>
    <t>$ in dollars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</si>
  <si>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</si>
  <si>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</si>
  <si>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</si>
  <si>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</si>
  <si>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</si>
  <si>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</si>
  <si>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</si>
  <si>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</si>
  <si>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</si>
  <si>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</si>
  <si>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</si>
  <si>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</si>
  <si>
    <t>FY2026</t>
  </si>
  <si>
    <t>Revenue</t>
  </si>
  <si>
    <t>Subscription - Enterprise</t>
  </si>
  <si>
    <t>Subscription - Mid-Market</t>
  </si>
  <si>
    <t>Subscription - SMB</t>
  </si>
  <si>
    <t>Usage &amp; Overage</t>
  </si>
  <si>
    <t>Professional Services Rev</t>
  </si>
  <si>
    <t>Training &amp; Certification</t>
  </si>
  <si>
    <t>Total Revenue</t>
  </si>
  <si>
    <t>Cost of Revenue</t>
  </si>
  <si>
    <t>Cloud Hosting</t>
  </si>
  <si>
    <t>Third-Party Licenses</t>
  </si>
  <si>
    <t>Customer Support</t>
  </si>
  <si>
    <t>Services Delivery</t>
  </si>
  <si>
    <t>Payment Processing</t>
  </si>
  <si>
    <t>Total Cost of Revenue</t>
  </si>
  <si>
    <t>Gross Profit</t>
  </si>
  <si>
    <t>Gross Margin %</t>
  </si>
  <si>
    <t>Operating Expenses</t>
  </si>
  <si>
    <t>Sales Compensation</t>
  </si>
  <si>
    <t>Marketing Programs</t>
  </si>
  <si>
    <t>R&amp;D Salaries</t>
  </si>
  <si>
    <t>R&amp;D Contractors</t>
  </si>
  <si>
    <t>General &amp; Administrative</t>
  </si>
  <si>
    <t>Facilities &amp; Rent</t>
  </si>
  <si>
    <t>Total Operating Expenses</t>
  </si>
  <si>
    <t>EBITDA</t>
  </si>
  <si>
    <t>EBITDA Margin %</t>
  </si>
  <si>
    <t>Below the Line</t>
  </si>
  <si>
    <t>Depreciation &amp; Amort.</t>
  </si>
  <si>
    <t>Interest Expense</t>
  </si>
  <si>
    <t>Income Tax Provision</t>
  </si>
  <si>
    <t>Total Below the Line</t>
  </si>
  <si>
    <t>Net Income</t>
  </si>
  <si>
    <t>Net Margin %</t>
  </si>
  <si>
    <t>Legend</t>
  </si>
  <si>
    <t>Blue on yellow = manual forecast input (typed by FP&amp;A)</t>
  </si>
  <si>
    <t>Black = formula (driver growth, carried run-rate, subtotal, margin)</t>
  </si>
  <si>
    <t>Green = actuals linked to the GL Actuals tab via SUMIFS</t>
  </si>
  <si>
    <t>Quarterly Summary — FY2026</t>
  </si>
  <si>
    <t>Q1 (Act)</t>
  </si>
  <si>
    <t>Q2 (Act)</t>
  </si>
  <si>
    <t>Q3 (Fcst)</t>
  </si>
  <si>
    <t>Q4 (Fcst)</t>
  </si>
  <si>
    <t>General Ledger Detail — Posted Actuals (FY2026, Jan–Jun)</t>
  </si>
  <si>
    <t>Source: ERP GL export. The P&amp;L 'Actuals' columns sum this tab via SUMIFS on Line Item + Month.</t>
  </si>
  <si>
    <t>Txn Date</t>
  </si>
  <si>
    <t>Month</t>
  </si>
  <si>
    <t>Line Item</t>
  </si>
  <si>
    <t>Department</t>
  </si>
  <si>
    <t>Memo / Vendor</t>
  </si>
  <si>
    <t>Amount</t>
  </si>
  <si>
    <t>COGS</t>
  </si>
  <si>
    <t>AWS us-east-1</t>
  </si>
  <si>
    <t>OpEx</t>
  </si>
  <si>
    <t>Finance &amp; legal payroll</t>
  </si>
  <si>
    <t>Corporate</t>
  </si>
  <si>
    <t>Term loan interest</t>
  </si>
  <si>
    <t>Compute overage</t>
  </si>
  <si>
    <t>Card processing fees</t>
  </si>
  <si>
    <t>Delivery payroll</t>
  </si>
  <si>
    <t>Support payroll</t>
  </si>
  <si>
    <t>Estimated tax provision</t>
  </si>
  <si>
    <t>Paid search</t>
  </si>
  <si>
    <t>Implementation</t>
  </si>
  <si>
    <t>Engineering payroll</t>
  </si>
  <si>
    <t>AE base salaries</t>
  </si>
  <si>
    <t>Embedded mapping license</t>
  </si>
  <si>
    <t>Depreciation - equipment</t>
  </si>
  <si>
    <t>HQ lease</t>
  </si>
  <si>
    <t>Nearshore dev partner</t>
  </si>
  <si>
    <t>MRR - Enterprise</t>
  </si>
  <si>
    <t>MRR - Mid-Market</t>
  </si>
  <si>
    <t>MRR - SMB self-serve</t>
  </si>
  <si>
    <t>Instructor-led training</t>
  </si>
  <si>
    <t>Ticketing platform</t>
  </si>
  <si>
    <t>Amortization - capitalized software</t>
  </si>
  <si>
    <t>Commissions</t>
  </si>
  <si>
    <t>Annual prepay - Mid-Market</t>
  </si>
  <si>
    <t>Certification exams</t>
  </si>
  <si>
    <t>API call overage</t>
  </si>
  <si>
    <t>Insurance</t>
  </si>
  <si>
    <t>Events &amp; sponsorships</t>
  </si>
  <si>
    <t>Security audit contractor</t>
  </si>
  <si>
    <t>Subcontractors</t>
  </si>
  <si>
    <t>OCR engine license</t>
  </si>
  <si>
    <t>Coworking memberships</t>
  </si>
  <si>
    <t>Data migration services</t>
  </si>
  <si>
    <t>Product payroll</t>
  </si>
  <si>
    <t>MRR - SMB sales-assist</t>
  </si>
  <si>
    <t>AWS eu-west-1</t>
  </si>
  <si>
    <t>ACH fees</t>
  </si>
  <si>
    <t>Annual prepay - Enterprise</t>
  </si>
  <si>
    <t>Content syndication</t>
  </si>
  <si>
    <t>Expansion - Enterprise</t>
  </si>
  <si>
    <t>CDN egress</t>
  </si>
  <si>
    <t>Professional fees</t>
  </si>
  <si>
    <t>SDR payroll</t>
  </si>
  <si>
    <t>Forecast Drivers (Jul–Dec 2026)</t>
  </si>
  <si>
    <t>Yellow cells are inputs. Growth lines forecast as prior month x (1 + monthly rate).</t>
  </si>
  <si>
    <t>Driver</t>
  </si>
  <si>
    <t>Monthly Rate</t>
  </si>
  <si>
    <t>Basis</t>
  </si>
  <si>
    <t>Subscription - Enterprise growth</t>
  </si>
  <si>
    <t>Net new ARR + expansion pipeline</t>
  </si>
  <si>
    <t>Subscription - Mid-Market growth</t>
  </si>
  <si>
    <t>Pipeline coverage 3.1x</t>
  </si>
  <si>
    <t>Subscription - SMB growth</t>
  </si>
  <si>
    <t>Self-serve funnel trend</t>
  </si>
  <si>
    <t>Usage &amp; Overage growth</t>
  </si>
  <si>
    <t>Consumption trend, trailing 6 mo</t>
  </si>
  <si>
    <t>Cloud Hosting growth</t>
  </si>
  <si>
    <t>Scales with usage</t>
  </si>
  <si>
    <t>Customer Support growth</t>
  </si>
  <si>
    <t>Headcount plan</t>
  </si>
  <si>
    <t>Payment Processing growth</t>
  </si>
  <si>
    <t>Tracks billings mix</t>
  </si>
  <si>
    <t>Sales Compensation growth</t>
  </si>
  <si>
    <t>Quota capacity plan</t>
  </si>
  <si>
    <t>R&amp;D Salaries growth</t>
  </si>
  <si>
    <t>Hiring plan + merit</t>
  </si>
  <si>
    <t>General &amp; Administrative growth</t>
  </si>
  <si>
    <t>Inflationary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</si>
</sst>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;\(#,##0\);&quot;-&quot;"/>
    <numFmt numFmtId="166" formatCode="0.0%"/>
  </numFmts>
  <fonts count="9">
    <font>
      <sz val="11"/>
      <color theme="1"/>
      <name val="Calibri"/>
      <family val="2"/>
      <scheme val="minor"/>
    </font>
    <font>
      <b/>
      <sz val="13"/>
      <name val="Calibri"/>
    </font>
    <font>
      <b/>
      <sz val="11"/>
      <color rgb="FFFFFFFF"/>
      <name val="Calibri"/>
    </font>
    <font>
      <sz val="11"/>
      <color rgb="FF0000FF"/>
      <name val="Calibri"/>
    </font>
    <font>
      <b/>
      <sz val="14"/>
      <name val="Calibri"/>
    </font>
    <font>
      <b/>
      <sz val="11"/>
      <name val="Calibri"/>
    </font>
    <font>
      <b/>
      <sz val="11"/>
      <color rgb="FF1F3A5F"/>
      <name val="Calibri"/>
    </font>
    <font>
      <sz val="11"/>
      <color rgb="FF00804A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7D6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5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6" fillId="0" borderId="0" xfId="0" applyFont="1"/>
    <xf numFmtId="165" fontId="7" fillId="0" borderId="0" xfId="0" applyNumberFormat="1" applyFont="1"/>
    <xf numFmtId="165" fontId="0" fillId="0" borderId="0" xfId="0" applyNumberFormat="1"/>
    <xf numFmtId="165" fontId="5" fillId="0" borderId="0" xfId="0" applyNumberFormat="1" applyFont="1"/>
    <xf numFmtId="165" fontId="3" fillId="3" borderId="0" xfId="0" applyNumberFormat="1" applyFont="1" applyFill="1"/>
    <xf numFmtId="165" fontId="5" fillId="0" borderId="1" xfId="0" applyNumberFormat="1" applyFont="1" applyBorder="1"/>
    <xf numFmtId="166" fontId="0" fillId="0" borderId="0" xfId="0" applyNumberFormat="1"/>
    <xf numFmtId="0" fontId="8" fillId="0" borderId="0" xfId="0" applyFont="1"/>
    <xf numFmtId="165" fontId="8" fillId="0" borderId="2" xfId="0" applyNumberFormat="1" applyFont="1" applyBorder="1"/>
    <xf numFmtId="0" fontId="3" fillId="0" borderId="0" xfId="0" applyFont="1"/>
    <xf numFmtId="0" fontId="7" fillId="0" borderId="0" xfId="0" applyFont="1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166" fontId="3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Revenue, EBITDA &amp; Net Income by Quarter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Quarterly!$A$4</c:f>
              <c:strCache>
                <c:ptCount val="1"/>
                <c:pt idx="0">
                  <c:v>Total Revenue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Quarterly!$B$3:$E$3</c:f>
              <c:strCache>
                <c:ptCount val="4"/>
                <c:pt idx="0">
                  <c:v>Q1 (Act)</c:v>
                </c:pt>
                <c:pt idx="1">
                  <c:v>Q2 (Act)</c:v>
                </c:pt>
                <c:pt idx="2">
                  <c:v>Q3 (Fcst)</c:v>
                </c:pt>
                <c:pt idx="3">
                  <c:v>Q4 (Fcst)</c:v>
                </c:pt>
              </c:strCache>
            </c:strRef>
          </c:cat>
          <c:val>
            <c:numRef>
              <c:f>Quarterly!$B$4:$E$4</c:f>
              <c:numCache>
                <c:formatCode>#,##0;\(#,##0\);"-"</c:formatCode>
                <c:ptCount val="4"/>
                <c:pt idx="0">
                  <c:v>2848364</c:v>
                </c:pt>
                <c:pt idx="1">
                  <c:v>3100205</c:v>
                </c:pt>
                <c:pt idx="2">
                  <c:v>3344328.572178124</c:v>
                </c:pt>
                <c:pt idx="3">
                  <c:v>3686000.3808770636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101-A64A-8026-5DBE3E70252B}"/>
            </c:ext>
          </c:extLst>
        </c:ser>
        <c:ser>
          <c:idx val="1"/>
          <c:order val="1"/>
          <c:tx>
            <c:strRef>
              <c:f>Quarterly!$A$5</c:f>
              <c:strCache>
                <c:ptCount val="1"/>
                <c:pt idx="0">
                  <c:v>Gross Profit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Quarterly!$B$3:$E$3</c:f>
              <c:strCache>
                <c:ptCount val="4"/>
                <c:pt idx="0">
                  <c:v>Q1 (Act)</c:v>
                </c:pt>
                <c:pt idx="1">
                  <c:v>Q2 (Act)</c:v>
                </c:pt>
                <c:pt idx="2">
                  <c:v>Q3 (Fcst)</c:v>
                </c:pt>
                <c:pt idx="3">
                  <c:v>Q4 (Fcst)</c:v>
                </c:pt>
              </c:strCache>
            </c:strRef>
          </c:cat>
          <c:val>
            <c:numRef>
              <c:f>Quarterly!$B$5:$E$5</c:f>
              <c:numCache>
                <c:formatCode>#,##0;\(#,##0\);"-"</c:formatCode>
                <c:ptCount val="4"/>
                <c:pt idx="0">
                  <c:v>2166816</c:v>
                </c:pt>
                <c:pt idx="1">
                  <c:v>2400437</c:v>
                </c:pt>
                <c:pt idx="2">
                  <c:v>2593714.066000124</c:v>
                </c:pt>
                <c:pt idx="3">
                  <c:v>2883212.4972806675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101-A64A-8026-5DBE3E70252B}"/>
            </c:ext>
          </c:extLst>
        </c:ser>
        <c:ser>
          <c:idx val="2"/>
          <c:order val="2"/>
          <c:tx>
            <c:strRef>
              <c:f>Quarterly!$A$6</c:f>
              <c:strCache>
                <c:ptCount val="1"/>
                <c:pt idx="0">
                  <c:v>EBITDA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Quarterly!$B$3:$E$3</c:f>
              <c:strCache>
                <c:ptCount val="4"/>
                <c:pt idx="0">
                  <c:v>Q1 (Act)</c:v>
                </c:pt>
                <c:pt idx="1">
                  <c:v>Q2 (Act)</c:v>
                </c:pt>
                <c:pt idx="2">
                  <c:v>Q3 (Fcst)</c:v>
                </c:pt>
                <c:pt idx="3">
                  <c:v>Q4 (Fcst)</c:v>
                </c:pt>
              </c:strCache>
            </c:strRef>
          </c:cat>
          <c:val>
            <c:numRef>
              <c:f>Quarterly!$B$6:$E$6</c:f>
              <c:numCache>
                <c:formatCode>#,##0;\(#,##0\);"-"</c:formatCode>
                <c:ptCount val="4"/>
                <c:pt idx="0">
                  <c:v>-23227</c:v>
                </c:pt>
                <c:pt idx="1">
                  <c:v>136163</c:v>
                </c:pt>
                <c:pt idx="2">
                  <c:v>199293.0518880242</c:v>
                </c:pt>
                <c:pt idx="3">
                  <c:v>451244.73099799664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101-A64A-8026-5DBE3E70252B}"/>
            </c:ext>
          </c:extLst>
        </c:ser>
        <c:ser>
          <c:idx val="3"/>
          <c:order val="3"/>
          <c:tx>
            <c:strRef>
              <c:f>Quarterly!$A$7</c:f>
              <c:strCache>
                <c:ptCount val="1"/>
                <c:pt idx="0">
                  <c:v>Net Income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Quarterly!$B$3:$E$3</c:f>
              <c:strCache>
                <c:ptCount val="4"/>
                <c:pt idx="0">
                  <c:v>Q1 (Act)</c:v>
                </c:pt>
                <c:pt idx="1">
                  <c:v>Q2 (Act)</c:v>
                </c:pt>
                <c:pt idx="2">
                  <c:v>Q3 (Fcst)</c:v>
                </c:pt>
                <c:pt idx="3">
                  <c:v>Q4 (Fcst)</c:v>
                </c:pt>
              </c:strCache>
            </c:strRef>
          </c:cat>
          <c:val>
            <c:numRef>
              <c:f>Quarterly!$B$7:$E$7</c:f>
              <c:numCache>
                <c:formatCode>#,##0;\(#,##0\);"-"</c:formatCode>
                <c:ptCount val="4"/>
                <c:pt idx="0">
                  <c:v>-134204</c:v>
                </c:pt>
                <c:pt idx="1">
                  <c:v>21878</c:v>
                </c:pt>
                <c:pt idx="2">
                  <c:v>75993.051888024202</c:v>
                </c:pt>
                <c:pt idx="3">
                  <c:v>319744.73099799664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101-A64A-8026-5DBE3E702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$</a:t>
                </a:r>
              </a:p>
            </c:rich>
          </c:tx>
          <c:overlay val="1"/>
        </c:title>
        <c:numFmt formatCode="#,##0;\(#,##0\);&quot;-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/>
  <cols>
    <col min="1" max="1" width="30" customWidth="1"/>
    <col min="2" max="14" width="11.5" customWidth="1"/>
  </cols>
  <sheetData>
    <row r="1" spans="1:14" ht="19">
      <c r="A1" s="1" t="s">
        <v>0</v>
      </c>
    </row>
    <row r="2" spans="1:14">
      <c r="A2" t="s">
        <v>1</v>
      </c>
    </row>
    <row r="4" spans="1:14">
      <c r="B4" s="2" t="s">
        <v>2</v>
      </c>
      <c r="H4" s="2" t="s">
        <v>3</v>
      </c>
    </row>
    <row r="5" spans="1:14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</row>
    <row r="6" spans="1:14">
      <c r="A6" s="5" t="s">
        <v>18</v>
      </c>
    </row>
    <row r="7" spans="1:14">
      <c r="A7" t="s">
        <v>19</v>
      </c>
      <c r="B7" s="6">
        <f>SUMIFS('GL Actuals'!$F$5:$F$262,'GL Actuals'!$C$5:$C$262,$A7,'GL Actuals'!$B$5:$B$262,B$5)</f>
        <v>402585</v>
      </c>
      <c r="C7" s="6">
        <f>SUMIFS('GL Actuals'!$F$5:$F$262,'GL Actuals'!$C$5:$C$262,$A7,'GL Actuals'!$B$5:$B$262,C$5)</f>
        <v>426072</v>
      </c>
      <c r="D7" s="6">
        <f>SUMIFS('GL Actuals'!$F$5:$F$262,'GL Actuals'!$C$5:$C$262,$A7,'GL Actuals'!$B$5:$B$262,D$5)</f>
        <v>440805</v>
      </c>
      <c r="E7" s="6">
        <f>SUMIFS('GL Actuals'!$F$5:$F$262,'GL Actuals'!$C$5:$C$262,$A7,'GL Actuals'!$B$5:$B$262,E$5)</f>
        <v>465307</v>
      </c>
      <c r="F7" s="6">
        <f>SUMIFS('GL Actuals'!$F$5:$F$262,'GL Actuals'!$C$5:$C$262,$A7,'GL Actuals'!$B$5:$B$262,F$5)</f>
        <v>459727</v>
      </c>
      <c r="G7" s="6">
        <f>SUMIFS('GL Actuals'!$F$5:$F$262,'GL Actuals'!$C$5:$C$262,$A7,'GL Actuals'!$B$5:$B$262,G$5)</f>
        <v>478882</v>
      </c>
      <c r="H7" s="7">
        <f>G7*(1+Drivers!$B$5)</f>
        <v>495642.86999999994</v>
      </c>
      <c r="I7" s="7">
        <f>H7*(1+Drivers!$B$5)</f>
        <v>512990.37044999987</v>
      </c>
      <c r="J7" s="7">
        <f>I7*(1+Drivers!$B$5)</f>
        <v>530945.03341574979</v>
      </c>
      <c r="K7" s="7">
        <f>J7*(1+Drivers!$B$5)</f>
        <v>549528.10958530102</v>
      </c>
      <c r="L7" s="7">
        <f>K7*(1+Drivers!$B$5)</f>
        <v>568761.59342078655</v>
      </c>
      <c r="M7" s="7">
        <f>L7*(1+Drivers!$B$5)</f>
        <v>588668.24919051398</v>
      </c>
      <c r="N7" s="8">
        <f t="shared" ref="N7:N12" si="0">SUM(B7:M7)</f>
        <v>5919914.2260623518</v>
      </c>
    </row>
    <row r="8" spans="1:14">
      <c r="A8" t="s">
        <v>20</v>
      </c>
      <c r="B8" s="6">
        <f>SUMIFS('GL Actuals'!$F$5:$F$262,'GL Actuals'!$C$5:$C$262,$A8,'GL Actuals'!$B$5:$B$262,B$5)</f>
        <v>241200</v>
      </c>
      <c r="C8" s="6">
        <f>SUMIFS('GL Actuals'!$F$5:$F$262,'GL Actuals'!$C$5:$C$262,$A8,'GL Actuals'!$B$5:$B$262,C$5)</f>
        <v>241053</v>
      </c>
      <c r="D8" s="6">
        <f>SUMIFS('GL Actuals'!$F$5:$F$262,'GL Actuals'!$C$5:$C$262,$A8,'GL Actuals'!$B$5:$B$262,D$5)</f>
        <v>252941</v>
      </c>
      <c r="E8" s="6">
        <f>SUMIFS('GL Actuals'!$F$5:$F$262,'GL Actuals'!$C$5:$C$262,$A8,'GL Actuals'!$B$5:$B$262,E$5)</f>
        <v>260500</v>
      </c>
      <c r="F8" s="6">
        <f>SUMIFS('GL Actuals'!$F$5:$F$262,'GL Actuals'!$C$5:$C$262,$A8,'GL Actuals'!$B$5:$B$262,F$5)</f>
        <v>267409</v>
      </c>
      <c r="G8" s="6">
        <f>SUMIFS('GL Actuals'!$F$5:$F$262,'GL Actuals'!$C$5:$C$262,$A8,'GL Actuals'!$B$5:$B$262,G$5)</f>
        <v>266678</v>
      </c>
      <c r="H8" s="7">
        <f>G8*(1+Drivers!$B$6)</f>
        <v>273344.94999999995</v>
      </c>
      <c r="I8" s="7">
        <f>H8*(1+Drivers!$B$6)</f>
        <v>280178.57374999992</v>
      </c>
      <c r="J8" s="7">
        <f>I8*(1+Drivers!$B$6)</f>
        <v>287183.0380937499</v>
      </c>
      <c r="K8" s="7">
        <f>J8*(1+Drivers!$B$6)</f>
        <v>294362.6140460936</v>
      </c>
      <c r="L8" s="7">
        <f>K8*(1+Drivers!$B$6)</f>
        <v>301721.67939724593</v>
      </c>
      <c r="M8" s="7">
        <f>L8*(1+Drivers!$B$6)</f>
        <v>309264.72138217703</v>
      </c>
      <c r="N8" s="8">
        <f t="shared" si="0"/>
        <v>3275836.5766692664</v>
      </c>
    </row>
    <row r="9" spans="1:14">
      <c r="A9" t="s">
        <v>21</v>
      </c>
      <c r="B9" s="6">
        <f>SUMIFS('GL Actuals'!$F$5:$F$262,'GL Actuals'!$C$5:$C$262,$A9,'GL Actuals'!$B$5:$B$262,B$5)</f>
        <v>117526</v>
      </c>
      <c r="C9" s="6">
        <f>SUMIFS('GL Actuals'!$F$5:$F$262,'GL Actuals'!$C$5:$C$262,$A9,'GL Actuals'!$B$5:$B$262,C$5)</f>
        <v>117943</v>
      </c>
      <c r="D9" s="6">
        <f>SUMIFS('GL Actuals'!$F$5:$F$262,'GL Actuals'!$C$5:$C$262,$A9,'GL Actuals'!$B$5:$B$262,D$5)</f>
        <v>119174</v>
      </c>
      <c r="E9" s="6">
        <f>SUMIFS('GL Actuals'!$F$5:$F$262,'GL Actuals'!$C$5:$C$262,$A9,'GL Actuals'!$B$5:$B$262,E$5)</f>
        <v>118873</v>
      </c>
      <c r="F9" s="6">
        <f>SUMIFS('GL Actuals'!$F$5:$F$262,'GL Actuals'!$C$5:$C$262,$A9,'GL Actuals'!$B$5:$B$262,F$5)</f>
        <v>124923</v>
      </c>
      <c r="G9" s="6">
        <f>SUMIFS('GL Actuals'!$F$5:$F$262,'GL Actuals'!$C$5:$C$262,$A9,'GL Actuals'!$B$5:$B$262,G$5)</f>
        <v>125983</v>
      </c>
      <c r="H9" s="7">
        <f>G9*(1+Drivers!$B$7)</f>
        <v>127872.74499999998</v>
      </c>
      <c r="I9" s="7">
        <f>H9*(1+Drivers!$B$7)</f>
        <v>129790.83617499997</v>
      </c>
      <c r="J9" s="7">
        <f>I9*(1+Drivers!$B$7)</f>
        <v>131737.69871762497</v>
      </c>
      <c r="K9" s="7">
        <f>J9*(1+Drivers!$B$7)</f>
        <v>133713.76419838934</v>
      </c>
      <c r="L9" s="7">
        <f>K9*(1+Drivers!$B$7)</f>
        <v>135719.47066136517</v>
      </c>
      <c r="M9" s="7">
        <f>L9*(1+Drivers!$B$7)</f>
        <v>137755.26272128563</v>
      </c>
      <c r="N9" s="8">
        <f t="shared" si="0"/>
        <v>1521011.7774736651</v>
      </c>
    </row>
    <row r="10" spans="1:14">
      <c r="A10" t="s">
        <v>22</v>
      </c>
      <c r="B10" s="6">
        <f>SUMIFS('GL Actuals'!$F$5:$F$262,'GL Actuals'!$C$5:$C$262,$A10,'GL Actuals'!$B$5:$B$262,B$5)</f>
        <v>55426</v>
      </c>
      <c r="C10" s="6">
        <f>SUMIFS('GL Actuals'!$F$5:$F$262,'GL Actuals'!$C$5:$C$262,$A10,'GL Actuals'!$B$5:$B$262,C$5)</f>
        <v>56933</v>
      </c>
      <c r="D10" s="6">
        <f>SUMIFS('GL Actuals'!$F$5:$F$262,'GL Actuals'!$C$5:$C$262,$A10,'GL Actuals'!$B$5:$B$262,D$5)</f>
        <v>60396</v>
      </c>
      <c r="E10" s="6">
        <f>SUMIFS('GL Actuals'!$F$5:$F$262,'GL Actuals'!$C$5:$C$262,$A10,'GL Actuals'!$B$5:$B$262,E$5)</f>
        <v>61143</v>
      </c>
      <c r="F10" s="6">
        <f>SUMIFS('GL Actuals'!$F$5:$F$262,'GL Actuals'!$C$5:$C$262,$A10,'GL Actuals'!$B$5:$B$262,F$5)</f>
        <v>63216</v>
      </c>
      <c r="G10" s="6">
        <f>SUMIFS('GL Actuals'!$F$5:$F$262,'GL Actuals'!$C$5:$C$262,$A10,'GL Actuals'!$B$5:$B$262,G$5)</f>
        <v>68734</v>
      </c>
      <c r="H10" s="7">
        <f>G10*(1+Drivers!$B$8)</f>
        <v>71483.360000000001</v>
      </c>
      <c r="I10" s="7">
        <f>H10*(1+Drivers!$B$8)</f>
        <v>74342.694400000008</v>
      </c>
      <c r="J10" s="7">
        <f>I10*(1+Drivers!$B$8)</f>
        <v>77316.402176000018</v>
      </c>
      <c r="K10" s="7">
        <f>J10*(1+Drivers!$B$8)</f>
        <v>80409.058263040017</v>
      </c>
      <c r="L10" s="7">
        <f>K10*(1+Drivers!$B$8)</f>
        <v>83625.420593561619</v>
      </c>
      <c r="M10" s="7">
        <f>L10*(1+Drivers!$B$8)</f>
        <v>86970.437417304085</v>
      </c>
      <c r="N10" s="8">
        <f t="shared" si="0"/>
        <v>839995.37284990586</v>
      </c>
    </row>
    <row r="11" spans="1:14">
      <c r="A11" t="s">
        <v>23</v>
      </c>
      <c r="B11" s="6">
        <f>SUMIFS('GL Actuals'!$F$5:$F$262,'GL Actuals'!$C$5:$C$262,$A11,'GL Actuals'!$B$5:$B$262,B$5)</f>
        <v>88136</v>
      </c>
      <c r="C11" s="6">
        <f>SUMIFS('GL Actuals'!$F$5:$F$262,'GL Actuals'!$C$5:$C$262,$A11,'GL Actuals'!$B$5:$B$262,C$5)</f>
        <v>86071</v>
      </c>
      <c r="D11" s="6">
        <f>SUMIFS('GL Actuals'!$F$5:$F$262,'GL Actuals'!$C$5:$C$262,$A11,'GL Actuals'!$B$5:$B$262,D$5)</f>
        <v>81814</v>
      </c>
      <c r="E11" s="6">
        <f>SUMIFS('GL Actuals'!$F$5:$F$262,'GL Actuals'!$C$5:$C$262,$A11,'GL Actuals'!$B$5:$B$262,E$5)</f>
        <v>93402</v>
      </c>
      <c r="F11" s="6">
        <f>SUMIFS('GL Actuals'!$F$5:$F$262,'GL Actuals'!$C$5:$C$262,$A11,'GL Actuals'!$B$5:$B$262,F$5)</f>
        <v>85818</v>
      </c>
      <c r="G11" s="6">
        <f>SUMIFS('GL Actuals'!$F$5:$F$262,'GL Actuals'!$C$5:$C$262,$A11,'GL Actuals'!$B$5:$B$262,G$5)</f>
        <v>96075</v>
      </c>
      <c r="H11" s="9">
        <v>96000</v>
      </c>
      <c r="I11" s="9">
        <v>91000</v>
      </c>
      <c r="J11" s="9">
        <v>104000</v>
      </c>
      <c r="K11" s="9">
        <v>99000</v>
      </c>
      <c r="L11" s="9">
        <v>112000</v>
      </c>
      <c r="M11" s="9">
        <v>128000</v>
      </c>
      <c r="N11" s="8">
        <f t="shared" si="0"/>
        <v>1161316</v>
      </c>
    </row>
    <row r="12" spans="1:14">
      <c r="A12" t="s">
        <v>24</v>
      </c>
      <c r="B12" s="6">
        <f>SUMIFS('GL Actuals'!$F$5:$F$262,'GL Actuals'!$C$5:$C$262,$A12,'GL Actuals'!$B$5:$B$262,B$5)</f>
        <v>19043</v>
      </c>
      <c r="C12" s="6">
        <f>SUMIFS('GL Actuals'!$F$5:$F$262,'GL Actuals'!$C$5:$C$262,$A12,'GL Actuals'!$B$5:$B$262,C$5)</f>
        <v>21618</v>
      </c>
      <c r="D12" s="6">
        <f>SUMIFS('GL Actuals'!$F$5:$F$262,'GL Actuals'!$C$5:$C$262,$A12,'GL Actuals'!$B$5:$B$262,D$5)</f>
        <v>19628</v>
      </c>
      <c r="E12" s="6">
        <f>SUMIFS('GL Actuals'!$F$5:$F$262,'GL Actuals'!$C$5:$C$262,$A12,'GL Actuals'!$B$5:$B$262,E$5)</f>
        <v>21623</v>
      </c>
      <c r="F12" s="6">
        <f>SUMIFS('GL Actuals'!$F$5:$F$262,'GL Actuals'!$C$5:$C$262,$A12,'GL Actuals'!$B$5:$B$262,F$5)</f>
        <v>22810</v>
      </c>
      <c r="G12" s="6">
        <f>SUMIFS('GL Actuals'!$F$5:$F$262,'GL Actuals'!$C$5:$C$262,$A12,'GL Actuals'!$B$5:$B$262,G$5)</f>
        <v>19102</v>
      </c>
      <c r="H12" s="9">
        <v>18000</v>
      </c>
      <c r="I12" s="9">
        <v>16500</v>
      </c>
      <c r="J12" s="9">
        <v>26000</v>
      </c>
      <c r="K12" s="9">
        <v>24000</v>
      </c>
      <c r="L12" s="9">
        <v>22500</v>
      </c>
      <c r="M12" s="9">
        <v>30000</v>
      </c>
      <c r="N12" s="8">
        <f t="shared" si="0"/>
        <v>260824</v>
      </c>
    </row>
    <row r="13" spans="1:14">
      <c r="A13" s="2" t="s">
        <v>25</v>
      </c>
      <c r="B13" s="10">
        <f t="shared" ref="B13:N13" si="1">B7+B8+B9+B10+B11+B12</f>
        <v>923916</v>
      </c>
      <c r="C13" s="10">
        <f t="shared" si="1"/>
        <v>949690</v>
      </c>
      <c r="D13" s="10">
        <f t="shared" si="1"/>
        <v>974758</v>
      </c>
      <c r="E13" s="10">
        <f t="shared" si="1"/>
        <v>1020848</v>
      </c>
      <c r="F13" s="10">
        <f t="shared" si="1"/>
        <v>1023903</v>
      </c>
      <c r="G13" s="10">
        <f t="shared" si="1"/>
        <v>1055454</v>
      </c>
      <c r="H13" s="10">
        <f t="shared" si="1"/>
        <v>1082343.9249999998</v>
      </c>
      <c r="I13" s="10">
        <f t="shared" si="1"/>
        <v>1104802.4747749998</v>
      </c>
      <c r="J13" s="10">
        <f t="shared" si="1"/>
        <v>1157182.1724031246</v>
      </c>
      <c r="K13" s="10">
        <f t="shared" si="1"/>
        <v>1181013.5460928238</v>
      </c>
      <c r="L13" s="10">
        <f t="shared" si="1"/>
        <v>1224328.1640729592</v>
      </c>
      <c r="M13" s="10">
        <f t="shared" si="1"/>
        <v>1280658.6707112808</v>
      </c>
      <c r="N13" s="10">
        <f t="shared" si="1"/>
        <v>12978897.95305519</v>
      </c>
    </row>
    <row r="15" spans="1:14">
      <c r="A15" s="5" t="s">
        <v>26</v>
      </c>
    </row>
    <row r="16" spans="1:14">
      <c r="A16" t="s">
        <v>27</v>
      </c>
      <c r="B16" s="6">
        <f>SUMIFS('GL Actuals'!$F$5:$F$262,'GL Actuals'!$C$5:$C$262,$A16,'GL Actuals'!$B$5:$B$262,B$5)</f>
        <v>69624</v>
      </c>
      <c r="C16" s="6">
        <f>SUMIFS('GL Actuals'!$F$5:$F$262,'GL Actuals'!$C$5:$C$262,$A16,'GL Actuals'!$B$5:$B$262,C$5)</f>
        <v>72646</v>
      </c>
      <c r="D16" s="6">
        <f>SUMIFS('GL Actuals'!$F$5:$F$262,'GL Actuals'!$C$5:$C$262,$A16,'GL Actuals'!$B$5:$B$262,D$5)</f>
        <v>73912</v>
      </c>
      <c r="E16" s="6">
        <f>SUMIFS('GL Actuals'!$F$5:$F$262,'GL Actuals'!$C$5:$C$262,$A16,'GL Actuals'!$B$5:$B$262,E$5)</f>
        <v>75914</v>
      </c>
      <c r="F16" s="6">
        <f>SUMIFS('GL Actuals'!$F$5:$F$262,'GL Actuals'!$C$5:$C$262,$A16,'GL Actuals'!$B$5:$B$262,F$5)</f>
        <v>77572</v>
      </c>
      <c r="G16" s="6">
        <f>SUMIFS('GL Actuals'!$F$5:$F$262,'GL Actuals'!$C$5:$C$262,$A16,'GL Actuals'!$B$5:$B$262,G$5)</f>
        <v>78087</v>
      </c>
      <c r="H16" s="7">
        <f>G16*(1+Drivers!$B$9)</f>
        <v>79648.740000000005</v>
      </c>
      <c r="I16" s="7">
        <f>H16*(1+Drivers!$B$9)</f>
        <v>81241.714800000002</v>
      </c>
      <c r="J16" s="7">
        <f>I16*(1+Drivers!$B$9)</f>
        <v>82866.549096000002</v>
      </c>
      <c r="K16" s="7">
        <f>J16*(1+Drivers!$B$9)</f>
        <v>84523.88007792001</v>
      </c>
      <c r="L16" s="7">
        <f>K16*(1+Drivers!$B$9)</f>
        <v>86214.357679478417</v>
      </c>
      <c r="M16" s="7">
        <f>L16*(1+Drivers!$B$9)</f>
        <v>87938.644833067985</v>
      </c>
      <c r="N16" s="8">
        <f>SUM(B16:M16)</f>
        <v>950188.88648646639</v>
      </c>
    </row>
    <row r="17" spans="1:14">
      <c r="A17" t="s">
        <v>28</v>
      </c>
      <c r="B17" s="6">
        <f>SUMIFS('GL Actuals'!$F$5:$F$262,'GL Actuals'!$C$5:$C$262,$A17,'GL Actuals'!$B$5:$B$262,B$5)</f>
        <v>18500</v>
      </c>
      <c r="C17" s="6">
        <f>SUMIFS('GL Actuals'!$F$5:$F$262,'GL Actuals'!$C$5:$C$262,$A17,'GL Actuals'!$B$5:$B$262,C$5)</f>
        <v>18500</v>
      </c>
      <c r="D17" s="6">
        <f>SUMIFS('GL Actuals'!$F$5:$F$262,'GL Actuals'!$C$5:$C$262,$A17,'GL Actuals'!$B$5:$B$262,D$5)</f>
        <v>18500</v>
      </c>
      <c r="E17" s="6">
        <f>SUMIFS('GL Actuals'!$F$5:$F$262,'GL Actuals'!$C$5:$C$262,$A17,'GL Actuals'!$B$5:$B$262,E$5)</f>
        <v>19200</v>
      </c>
      <c r="F17" s="6">
        <f>SUMIFS('GL Actuals'!$F$5:$F$262,'GL Actuals'!$C$5:$C$262,$A17,'GL Actuals'!$B$5:$B$262,F$5)</f>
        <v>19200</v>
      </c>
      <c r="G17" s="6">
        <f>SUMIFS('GL Actuals'!$F$5:$F$262,'GL Actuals'!$C$5:$C$262,$A17,'GL Actuals'!$B$5:$B$262,G$5)</f>
        <v>19200</v>
      </c>
      <c r="H17" s="7">
        <f t="shared" ref="H17:M17" si="2">G17</f>
        <v>19200</v>
      </c>
      <c r="I17" s="7">
        <f t="shared" si="2"/>
        <v>19200</v>
      </c>
      <c r="J17" s="7">
        <f t="shared" si="2"/>
        <v>19200</v>
      </c>
      <c r="K17" s="7">
        <f t="shared" si="2"/>
        <v>19200</v>
      </c>
      <c r="L17" s="7">
        <f t="shared" si="2"/>
        <v>19200</v>
      </c>
      <c r="M17" s="7">
        <f t="shared" si="2"/>
        <v>19200</v>
      </c>
      <c r="N17" s="8">
        <f>SUM(B17:M17)</f>
        <v>228300</v>
      </c>
    </row>
    <row r="18" spans="1:14">
      <c r="A18" t="s">
        <v>29</v>
      </c>
      <c r="B18" s="6">
        <f>SUMIFS('GL Actuals'!$F$5:$F$262,'GL Actuals'!$C$5:$C$262,$A18,'GL Actuals'!$B$5:$B$262,B$5)</f>
        <v>65840</v>
      </c>
      <c r="C18" s="6">
        <f>SUMIFS('GL Actuals'!$F$5:$F$262,'GL Actuals'!$C$5:$C$262,$A18,'GL Actuals'!$B$5:$B$262,C$5)</f>
        <v>66108</v>
      </c>
      <c r="D18" s="6">
        <f>SUMIFS('GL Actuals'!$F$5:$F$262,'GL Actuals'!$C$5:$C$262,$A18,'GL Actuals'!$B$5:$B$262,D$5)</f>
        <v>66017</v>
      </c>
      <c r="E18" s="6">
        <f>SUMIFS('GL Actuals'!$F$5:$F$262,'GL Actuals'!$C$5:$C$262,$A18,'GL Actuals'!$B$5:$B$262,E$5)</f>
        <v>67369</v>
      </c>
      <c r="F18" s="6">
        <f>SUMIFS('GL Actuals'!$F$5:$F$262,'GL Actuals'!$C$5:$C$262,$A18,'GL Actuals'!$B$5:$B$262,F$5)</f>
        <v>67324</v>
      </c>
      <c r="G18" s="6">
        <f>SUMIFS('GL Actuals'!$F$5:$F$262,'GL Actuals'!$C$5:$C$262,$A18,'GL Actuals'!$B$5:$B$262,G$5)</f>
        <v>68975</v>
      </c>
      <c r="H18" s="7">
        <f>G18*(1+Drivers!$B$10)</f>
        <v>69664.75</v>
      </c>
      <c r="I18" s="7">
        <f>H18*(1+Drivers!$B$10)</f>
        <v>70361.397500000006</v>
      </c>
      <c r="J18" s="7">
        <f>I18*(1+Drivers!$B$10)</f>
        <v>71065.011475000007</v>
      </c>
      <c r="K18" s="7">
        <f>J18*(1+Drivers!$B$10)</f>
        <v>71775.661589750001</v>
      </c>
      <c r="L18" s="7">
        <f>K18*(1+Drivers!$B$10)</f>
        <v>72493.418205647497</v>
      </c>
      <c r="M18" s="7">
        <f>L18*(1+Drivers!$B$10)</f>
        <v>73218.35238770397</v>
      </c>
      <c r="N18" s="8">
        <f>SUM(B18:M18)</f>
        <v>830211.59115810145</v>
      </c>
    </row>
    <row r="19" spans="1:14">
      <c r="A19" t="s">
        <v>30</v>
      </c>
      <c r="B19" s="6">
        <f>SUMIFS('GL Actuals'!$F$5:$F$262,'GL Actuals'!$C$5:$C$262,$A19,'GL Actuals'!$B$5:$B$262,B$5)</f>
        <v>53008</v>
      </c>
      <c r="C19" s="6">
        <f>SUMIFS('GL Actuals'!$F$5:$F$262,'GL Actuals'!$C$5:$C$262,$A19,'GL Actuals'!$B$5:$B$262,C$5)</f>
        <v>56922</v>
      </c>
      <c r="D19" s="6">
        <f>SUMIFS('GL Actuals'!$F$5:$F$262,'GL Actuals'!$C$5:$C$262,$A19,'GL Actuals'!$B$5:$B$262,D$5)</f>
        <v>49943</v>
      </c>
      <c r="E19" s="6">
        <f>SUMIFS('GL Actuals'!$F$5:$F$262,'GL Actuals'!$C$5:$C$262,$A19,'GL Actuals'!$B$5:$B$262,E$5)</f>
        <v>51218</v>
      </c>
      <c r="F19" s="6">
        <f>SUMIFS('GL Actuals'!$F$5:$F$262,'GL Actuals'!$C$5:$C$262,$A19,'GL Actuals'!$B$5:$B$262,F$5)</f>
        <v>48113</v>
      </c>
      <c r="G19" s="6">
        <f>SUMIFS('GL Actuals'!$F$5:$F$262,'GL Actuals'!$C$5:$C$262,$A19,'GL Actuals'!$B$5:$B$262,G$5)</f>
        <v>51119</v>
      </c>
      <c r="H19" s="9">
        <v>58000</v>
      </c>
      <c r="I19" s="9">
        <v>55000</v>
      </c>
      <c r="J19" s="9">
        <v>62000</v>
      </c>
      <c r="K19" s="9">
        <v>60000</v>
      </c>
      <c r="L19" s="9">
        <v>66000</v>
      </c>
      <c r="M19" s="9">
        <v>74000</v>
      </c>
      <c r="N19" s="8">
        <f>SUM(B19:M19)</f>
        <v>685323</v>
      </c>
    </row>
    <row r="20" spans="1:14">
      <c r="A20" t="s">
        <v>31</v>
      </c>
      <c r="B20" s="6">
        <f>SUMIFS('GL Actuals'!$F$5:$F$262,'GL Actuals'!$C$5:$C$262,$A20,'GL Actuals'!$B$5:$B$262,B$5)</f>
        <v>16934</v>
      </c>
      <c r="C20" s="6">
        <f>SUMIFS('GL Actuals'!$F$5:$F$262,'GL Actuals'!$C$5:$C$262,$A20,'GL Actuals'!$B$5:$B$262,C$5)</f>
        <v>17534</v>
      </c>
      <c r="D20" s="6">
        <f>SUMIFS('GL Actuals'!$F$5:$F$262,'GL Actuals'!$C$5:$C$262,$A20,'GL Actuals'!$B$5:$B$262,D$5)</f>
        <v>17560</v>
      </c>
      <c r="E20" s="6">
        <f>SUMIFS('GL Actuals'!$F$5:$F$262,'GL Actuals'!$C$5:$C$262,$A20,'GL Actuals'!$B$5:$B$262,E$5)</f>
        <v>18424</v>
      </c>
      <c r="F20" s="6">
        <f>SUMIFS('GL Actuals'!$F$5:$F$262,'GL Actuals'!$C$5:$C$262,$A20,'GL Actuals'!$B$5:$B$262,F$5)</f>
        <v>18212</v>
      </c>
      <c r="G20" s="6">
        <f>SUMIFS('GL Actuals'!$F$5:$F$262,'GL Actuals'!$C$5:$C$262,$A20,'GL Actuals'!$B$5:$B$262,G$5)</f>
        <v>19841</v>
      </c>
      <c r="H20" s="7">
        <f>G20*(1+Drivers!$B$11)</f>
        <v>20436.23</v>
      </c>
      <c r="I20" s="7">
        <f>H20*(1+Drivers!$B$11)</f>
        <v>21049.316900000002</v>
      </c>
      <c r="J20" s="7">
        <f>I20*(1+Drivers!$B$11)</f>
        <v>21680.796407000002</v>
      </c>
      <c r="K20" s="7">
        <f>J20*(1+Drivers!$B$11)</f>
        <v>22331.220299210003</v>
      </c>
      <c r="L20" s="7">
        <f>K20*(1+Drivers!$B$11)</f>
        <v>23001.156908186302</v>
      </c>
      <c r="M20" s="7">
        <f>L20*(1+Drivers!$B$11)</f>
        <v>23691.19161543189</v>
      </c>
      <c r="N20" s="8">
        <f>SUM(B20:M20)</f>
        <v>240694.91212982818</v>
      </c>
    </row>
    <row r="21" spans="1:14">
      <c r="A21" s="2" t="s">
        <v>32</v>
      </c>
      <c r="B21" s="10">
        <f t="shared" ref="B21:N21" si="3">B16+B17+B18+B19+B20</f>
        <v>223906</v>
      </c>
      <c r="C21" s="10">
        <f t="shared" si="3"/>
        <v>231710</v>
      </c>
      <c r="D21" s="10">
        <f t="shared" si="3"/>
        <v>225932</v>
      </c>
      <c r="E21" s="10">
        <f t="shared" si="3"/>
        <v>232125</v>
      </c>
      <c r="F21" s="10">
        <f t="shared" si="3"/>
        <v>230421</v>
      </c>
      <c r="G21" s="10">
        <f t="shared" si="3"/>
        <v>237222</v>
      </c>
      <c r="H21" s="10">
        <f t="shared" si="3"/>
        <v>246949.72</v>
      </c>
      <c r="I21" s="10">
        <f t="shared" si="3"/>
        <v>246852.42920000001</v>
      </c>
      <c r="J21" s="10">
        <f t="shared" si="3"/>
        <v>256812.35697800003</v>
      </c>
      <c r="K21" s="10">
        <f t="shared" si="3"/>
        <v>257830.76196688</v>
      </c>
      <c r="L21" s="10">
        <f t="shared" si="3"/>
        <v>266908.93279331224</v>
      </c>
      <c r="M21" s="10">
        <f t="shared" si="3"/>
        <v>278048.18883620389</v>
      </c>
      <c r="N21" s="10">
        <f t="shared" si="3"/>
        <v>2934718.3897743961</v>
      </c>
    </row>
    <row r="22" spans="1:14">
      <c r="A22" s="2" t="s">
        <v>33</v>
      </c>
      <c r="B22" s="8">
        <f t="shared" ref="B22:N22" si="4">B13-B21</f>
        <v>700010</v>
      </c>
      <c r="C22" s="8">
        <f t="shared" si="4"/>
        <v>717980</v>
      </c>
      <c r="D22" s="8">
        <f t="shared" si="4"/>
        <v>748826</v>
      </c>
      <c r="E22" s="8">
        <f t="shared" si="4"/>
        <v>788723</v>
      </c>
      <c r="F22" s="8">
        <f t="shared" si="4"/>
        <v>793482</v>
      </c>
      <c r="G22" s="8">
        <f t="shared" si="4"/>
        <v>818232</v>
      </c>
      <c r="H22" s="8">
        <f t="shared" si="4"/>
        <v>835394.20499999984</v>
      </c>
      <c r="I22" s="8">
        <f t="shared" si="4"/>
        <v>857950.04557499976</v>
      </c>
      <c r="J22" s="8">
        <f t="shared" si="4"/>
        <v>900369.8154251246</v>
      </c>
      <c r="K22" s="8">
        <f t="shared" si="4"/>
        <v>923182.7841259439</v>
      </c>
      <c r="L22" s="8">
        <f t="shared" si="4"/>
        <v>957419.23127964698</v>
      </c>
      <c r="M22" s="8">
        <f t="shared" si="4"/>
        <v>1002610.4818750769</v>
      </c>
      <c r="N22" s="8">
        <f t="shared" si="4"/>
        <v>10044179.563280795</v>
      </c>
    </row>
    <row r="23" spans="1:14">
      <c r="A23" t="s">
        <v>34</v>
      </c>
      <c r="B23" s="11">
        <f t="shared" ref="B23:N23" si="5">IF(B13=0,0,B22/B13)</f>
        <v>0.75765545785547606</v>
      </c>
      <c r="C23" s="11">
        <f t="shared" si="5"/>
        <v>0.75601512072360455</v>
      </c>
      <c r="D23" s="11">
        <f t="shared" si="5"/>
        <v>0.76821734215056459</v>
      </c>
      <c r="E23" s="11">
        <f t="shared" si="5"/>
        <v>0.77261551180978949</v>
      </c>
      <c r="F23" s="11">
        <f t="shared" si="5"/>
        <v>0.77495817474897521</v>
      </c>
      <c r="G23" s="11">
        <f t="shared" si="5"/>
        <v>0.77524174431097892</v>
      </c>
      <c r="H23" s="11">
        <f t="shared" si="5"/>
        <v>0.77183803198230172</v>
      </c>
      <c r="I23" s="11">
        <f t="shared" si="5"/>
        <v>0.77656419601135207</v>
      </c>
      <c r="J23" s="11">
        <f t="shared" si="5"/>
        <v>0.77807093549957063</v>
      </c>
      <c r="K23" s="11">
        <f t="shared" si="5"/>
        <v>0.78168687156902827</v>
      </c>
      <c r="L23" s="11">
        <f t="shared" si="5"/>
        <v>0.78199559511447547</v>
      </c>
      <c r="M23" s="11">
        <f t="shared" si="5"/>
        <v>0.78288657610714085</v>
      </c>
      <c r="N23" s="11">
        <f t="shared" si="5"/>
        <v>0.77388539455435257</v>
      </c>
    </row>
    <row r="25" spans="1:14">
      <c r="A25" s="5" t="s">
        <v>35</v>
      </c>
    </row>
    <row r="26" spans="1:14">
      <c r="A26" t="s">
        <v>36</v>
      </c>
      <c r="B26" s="6">
        <f>SUMIFS('GL Actuals'!$F$5:$F$262,'GL Actuals'!$C$5:$C$262,$A26,'GL Actuals'!$B$5:$B$262,B$5)</f>
        <v>183519</v>
      </c>
      <c r="C26" s="6">
        <f>SUMIFS('GL Actuals'!$F$5:$F$262,'GL Actuals'!$C$5:$C$262,$A26,'GL Actuals'!$B$5:$B$262,C$5)</f>
        <v>180654</v>
      </c>
      <c r="D26" s="6">
        <f>SUMIFS('GL Actuals'!$F$5:$F$262,'GL Actuals'!$C$5:$C$262,$A26,'GL Actuals'!$B$5:$B$262,D$5)</f>
        <v>187171</v>
      </c>
      <c r="E26" s="6">
        <f>SUMIFS('GL Actuals'!$F$5:$F$262,'GL Actuals'!$C$5:$C$262,$A26,'GL Actuals'!$B$5:$B$262,E$5)</f>
        <v>194667</v>
      </c>
      <c r="F26" s="6">
        <f>SUMIFS('GL Actuals'!$F$5:$F$262,'GL Actuals'!$C$5:$C$262,$A26,'GL Actuals'!$B$5:$B$262,F$5)</f>
        <v>191216</v>
      </c>
      <c r="G26" s="6">
        <f>SUMIFS('GL Actuals'!$F$5:$F$262,'GL Actuals'!$C$5:$C$262,$A26,'GL Actuals'!$B$5:$B$262,G$5)</f>
        <v>201840</v>
      </c>
      <c r="H26" s="7">
        <f>G26*(1+Drivers!$B$12)</f>
        <v>205876.80000000002</v>
      </c>
      <c r="I26" s="7">
        <f>H26*(1+Drivers!$B$12)</f>
        <v>209994.33600000001</v>
      </c>
      <c r="J26" s="7">
        <f>I26*(1+Drivers!$B$12)</f>
        <v>214194.22272000002</v>
      </c>
      <c r="K26" s="7">
        <f>J26*(1+Drivers!$B$12)</f>
        <v>218478.10717440004</v>
      </c>
      <c r="L26" s="7">
        <f>K26*(1+Drivers!$B$12)</f>
        <v>222847.66931788804</v>
      </c>
      <c r="M26" s="7">
        <f>L26*(1+Drivers!$B$12)</f>
        <v>227304.62270424579</v>
      </c>
      <c r="N26" s="8">
        <f t="shared" ref="N26:N31" si="6">SUM(B26:M26)</f>
        <v>2437762.7579165334</v>
      </c>
    </row>
    <row r="27" spans="1:14">
      <c r="A27" t="s">
        <v>37</v>
      </c>
      <c r="B27" s="6">
        <f>SUMIFS('GL Actuals'!$F$5:$F$262,'GL Actuals'!$C$5:$C$262,$A27,'GL Actuals'!$B$5:$B$262,B$5)</f>
        <v>73183</v>
      </c>
      <c r="C27" s="6">
        <f>SUMIFS('GL Actuals'!$F$5:$F$262,'GL Actuals'!$C$5:$C$262,$A27,'GL Actuals'!$B$5:$B$262,C$5)</f>
        <v>70600</v>
      </c>
      <c r="D27" s="6">
        <f>SUMIFS('GL Actuals'!$F$5:$F$262,'GL Actuals'!$C$5:$C$262,$A27,'GL Actuals'!$B$5:$B$262,D$5)</f>
        <v>68832</v>
      </c>
      <c r="E27" s="6">
        <f>SUMIFS('GL Actuals'!$F$5:$F$262,'GL Actuals'!$C$5:$C$262,$A27,'GL Actuals'!$B$5:$B$262,E$5)</f>
        <v>70174</v>
      </c>
      <c r="F27" s="6">
        <f>SUMIFS('GL Actuals'!$F$5:$F$262,'GL Actuals'!$C$5:$C$262,$A27,'GL Actuals'!$B$5:$B$262,F$5)</f>
        <v>78549</v>
      </c>
      <c r="G27" s="6">
        <f>SUMIFS('GL Actuals'!$F$5:$F$262,'GL Actuals'!$C$5:$C$262,$A27,'GL Actuals'!$B$5:$B$262,G$5)</f>
        <v>79107</v>
      </c>
      <c r="H27" s="9">
        <v>82000</v>
      </c>
      <c r="I27" s="9">
        <v>64000</v>
      </c>
      <c r="J27" s="9">
        <v>118000</v>
      </c>
      <c r="K27" s="9">
        <v>96000</v>
      </c>
      <c r="L27" s="9">
        <v>88000</v>
      </c>
      <c r="M27" s="9">
        <v>71000</v>
      </c>
      <c r="N27" s="8">
        <f t="shared" si="6"/>
        <v>959445</v>
      </c>
    </row>
    <row r="28" spans="1:14">
      <c r="A28" t="s">
        <v>38</v>
      </c>
      <c r="B28" s="6">
        <f>SUMIFS('GL Actuals'!$F$5:$F$262,'GL Actuals'!$C$5:$C$262,$A28,'GL Actuals'!$B$5:$B$262,B$5)</f>
        <v>274546</v>
      </c>
      <c r="C28" s="6">
        <f>SUMIFS('GL Actuals'!$F$5:$F$262,'GL Actuals'!$C$5:$C$262,$A28,'GL Actuals'!$B$5:$B$262,C$5)</f>
        <v>274859</v>
      </c>
      <c r="D28" s="6">
        <f>SUMIFS('GL Actuals'!$F$5:$F$262,'GL Actuals'!$C$5:$C$262,$A28,'GL Actuals'!$B$5:$B$262,D$5)</f>
        <v>280354</v>
      </c>
      <c r="E28" s="6">
        <f>SUMIFS('GL Actuals'!$F$5:$F$262,'GL Actuals'!$C$5:$C$262,$A28,'GL Actuals'!$B$5:$B$262,E$5)</f>
        <v>276149</v>
      </c>
      <c r="F28" s="6">
        <f>SUMIFS('GL Actuals'!$F$5:$F$262,'GL Actuals'!$C$5:$C$262,$A28,'GL Actuals'!$B$5:$B$262,F$5)</f>
        <v>275645</v>
      </c>
      <c r="G28" s="6">
        <f>SUMIFS('GL Actuals'!$F$5:$F$262,'GL Actuals'!$C$5:$C$262,$A28,'GL Actuals'!$B$5:$B$262,G$5)</f>
        <v>289700</v>
      </c>
      <c r="H28" s="7">
        <f>G28*(1+Drivers!$B$13)</f>
        <v>293176.40000000002</v>
      </c>
      <c r="I28" s="7">
        <f>H28*(1+Drivers!$B$13)</f>
        <v>296694.51680000004</v>
      </c>
      <c r="J28" s="7">
        <f>I28*(1+Drivers!$B$13)</f>
        <v>300254.85100160004</v>
      </c>
      <c r="K28" s="7">
        <f>J28*(1+Drivers!$B$13)</f>
        <v>303857.90921361925</v>
      </c>
      <c r="L28" s="7">
        <f>K28*(1+Drivers!$B$13)</f>
        <v>307504.2041241827</v>
      </c>
      <c r="M28" s="7">
        <f>L28*(1+Drivers!$B$13)</f>
        <v>311194.25457367289</v>
      </c>
      <c r="N28" s="8">
        <f t="shared" si="6"/>
        <v>3483935.1357130744</v>
      </c>
    </row>
    <row r="29" spans="1:14">
      <c r="A29" t="s">
        <v>39</v>
      </c>
      <c r="B29" s="6">
        <f>SUMIFS('GL Actuals'!$F$5:$F$262,'GL Actuals'!$C$5:$C$262,$A29,'GL Actuals'!$B$5:$B$262,B$5)</f>
        <v>40265</v>
      </c>
      <c r="C29" s="6">
        <f>SUMIFS('GL Actuals'!$F$5:$F$262,'GL Actuals'!$C$5:$C$262,$A29,'GL Actuals'!$B$5:$B$262,C$5)</f>
        <v>41648</v>
      </c>
      <c r="D29" s="6">
        <f>SUMIFS('GL Actuals'!$F$5:$F$262,'GL Actuals'!$C$5:$C$262,$A29,'GL Actuals'!$B$5:$B$262,D$5)</f>
        <v>41170</v>
      </c>
      <c r="E29" s="6">
        <f>SUMIFS('GL Actuals'!$F$5:$F$262,'GL Actuals'!$C$5:$C$262,$A29,'GL Actuals'!$B$5:$B$262,E$5)</f>
        <v>37982</v>
      </c>
      <c r="F29" s="6">
        <f>SUMIFS('GL Actuals'!$F$5:$F$262,'GL Actuals'!$C$5:$C$262,$A29,'GL Actuals'!$B$5:$B$262,F$5)</f>
        <v>43818</v>
      </c>
      <c r="G29" s="6">
        <f>SUMIFS('GL Actuals'!$F$5:$F$262,'GL Actuals'!$C$5:$C$262,$A29,'GL Actuals'!$B$5:$B$262,G$5)</f>
        <v>43463</v>
      </c>
      <c r="H29" s="9">
        <v>45000</v>
      </c>
      <c r="I29" s="9">
        <v>45000</v>
      </c>
      <c r="J29" s="9">
        <v>38000</v>
      </c>
      <c r="K29" s="9">
        <v>38000</v>
      </c>
      <c r="L29" s="9">
        <v>30000</v>
      </c>
      <c r="M29" s="9">
        <v>30000</v>
      </c>
      <c r="N29" s="8">
        <f t="shared" si="6"/>
        <v>474346</v>
      </c>
    </row>
    <row r="30" spans="1:14">
      <c r="A30" t="s">
        <v>40</v>
      </c>
      <c r="B30" s="6">
        <f>SUMIFS('GL Actuals'!$F$5:$F$262,'GL Actuals'!$C$5:$C$262,$A30,'GL Actuals'!$B$5:$B$262,B$5)</f>
        <v>117499</v>
      </c>
      <c r="C30" s="6">
        <f>SUMIFS('GL Actuals'!$F$5:$F$262,'GL Actuals'!$C$5:$C$262,$A30,'GL Actuals'!$B$5:$B$262,C$5)</f>
        <v>119602</v>
      </c>
      <c r="D30" s="6">
        <f>SUMIFS('GL Actuals'!$F$5:$F$262,'GL Actuals'!$C$5:$C$262,$A30,'GL Actuals'!$B$5:$B$262,D$5)</f>
        <v>122141</v>
      </c>
      <c r="E30" s="6">
        <f>SUMIFS('GL Actuals'!$F$5:$F$262,'GL Actuals'!$C$5:$C$262,$A30,'GL Actuals'!$B$5:$B$262,E$5)</f>
        <v>121542</v>
      </c>
      <c r="F30" s="6">
        <f>SUMIFS('GL Actuals'!$F$5:$F$262,'GL Actuals'!$C$5:$C$262,$A30,'GL Actuals'!$B$5:$B$262,F$5)</f>
        <v>124898</v>
      </c>
      <c r="G30" s="6">
        <f>SUMIFS('GL Actuals'!$F$5:$F$262,'GL Actuals'!$C$5:$C$262,$A30,'GL Actuals'!$B$5:$B$262,G$5)</f>
        <v>121524</v>
      </c>
      <c r="H30" s="7">
        <f>G30*(1+Drivers!$B$14)</f>
        <v>122131.61999999998</v>
      </c>
      <c r="I30" s="7">
        <f>H30*(1+Drivers!$B$14)</f>
        <v>122742.27809999997</v>
      </c>
      <c r="J30" s="7">
        <f>I30*(1+Drivers!$B$14)</f>
        <v>123355.98949049995</v>
      </c>
      <c r="K30" s="7">
        <f>J30*(1+Drivers!$B$14)</f>
        <v>123972.76943795243</v>
      </c>
      <c r="L30" s="7">
        <f>K30*(1+Drivers!$B$14)</f>
        <v>124592.63328514218</v>
      </c>
      <c r="M30" s="7">
        <f>L30*(1+Drivers!$B$14)</f>
        <v>125215.59645156788</v>
      </c>
      <c r="N30" s="8">
        <f t="shared" si="6"/>
        <v>1469216.8867651627</v>
      </c>
    </row>
    <row r="31" spans="1:14">
      <c r="A31" t="s">
        <v>41</v>
      </c>
      <c r="B31" s="6">
        <f>SUMIFS('GL Actuals'!$F$5:$F$262,'GL Actuals'!$C$5:$C$262,$A31,'GL Actuals'!$B$5:$B$262,B$5)</f>
        <v>38000</v>
      </c>
      <c r="C31" s="6">
        <f>SUMIFS('GL Actuals'!$F$5:$F$262,'GL Actuals'!$C$5:$C$262,$A31,'GL Actuals'!$B$5:$B$262,C$5)</f>
        <v>38000</v>
      </c>
      <c r="D31" s="6">
        <f>SUMIFS('GL Actuals'!$F$5:$F$262,'GL Actuals'!$C$5:$C$262,$A31,'GL Actuals'!$B$5:$B$262,D$5)</f>
        <v>38000</v>
      </c>
      <c r="E31" s="6">
        <f>SUMIFS('GL Actuals'!$F$5:$F$262,'GL Actuals'!$C$5:$C$262,$A31,'GL Actuals'!$B$5:$B$262,E$5)</f>
        <v>38000</v>
      </c>
      <c r="F31" s="6">
        <f>SUMIFS('GL Actuals'!$F$5:$F$262,'GL Actuals'!$C$5:$C$262,$A31,'GL Actuals'!$B$5:$B$262,F$5)</f>
        <v>38000</v>
      </c>
      <c r="G31" s="6">
        <f>SUMIFS('GL Actuals'!$F$5:$F$262,'GL Actuals'!$C$5:$C$262,$A31,'GL Actuals'!$B$5:$B$262,G$5)</f>
        <v>38000</v>
      </c>
      <c r="H31" s="7">
        <f t="shared" ref="H31:M31" si="7">G31</f>
        <v>38000</v>
      </c>
      <c r="I31" s="7">
        <f t="shared" si="7"/>
        <v>38000</v>
      </c>
      <c r="J31" s="7">
        <f t="shared" si="7"/>
        <v>38000</v>
      </c>
      <c r="K31" s="7">
        <f t="shared" si="7"/>
        <v>38000</v>
      </c>
      <c r="L31" s="7">
        <f t="shared" si="7"/>
        <v>38000</v>
      </c>
      <c r="M31" s="7">
        <f t="shared" si="7"/>
        <v>38000</v>
      </c>
      <c r="N31" s="8">
        <f t="shared" si="6"/>
        <v>456000</v>
      </c>
    </row>
    <row r="32" spans="1:14">
      <c r="A32" s="2" t="s">
        <v>42</v>
      </c>
      <c r="B32" s="10">
        <f t="shared" ref="B32:N32" si="8">B26+B27+B28+B29+B30+B31</f>
        <v>727012</v>
      </c>
      <c r="C32" s="10">
        <f t="shared" si="8"/>
        <v>725363</v>
      </c>
      <c r="D32" s="10">
        <f t="shared" si="8"/>
        <v>737668</v>
      </c>
      <c r="E32" s="10">
        <f t="shared" si="8"/>
        <v>738514</v>
      </c>
      <c r="F32" s="10">
        <f t="shared" si="8"/>
        <v>752126</v>
      </c>
      <c r="G32" s="10">
        <f t="shared" si="8"/>
        <v>773634</v>
      </c>
      <c r="H32" s="10">
        <f t="shared" si="8"/>
        <v>786184.82000000007</v>
      </c>
      <c r="I32" s="10">
        <f t="shared" si="8"/>
        <v>776431.13089999999</v>
      </c>
      <c r="J32" s="10">
        <f t="shared" si="8"/>
        <v>831805.06321209995</v>
      </c>
      <c r="K32" s="10">
        <f t="shared" si="8"/>
        <v>818308.78582597175</v>
      </c>
      <c r="L32" s="10">
        <f t="shared" si="8"/>
        <v>810944.50672721292</v>
      </c>
      <c r="M32" s="10">
        <f t="shared" si="8"/>
        <v>802714.47372948646</v>
      </c>
      <c r="N32" s="10">
        <f t="shared" si="8"/>
        <v>9280705.7803947702</v>
      </c>
    </row>
    <row r="33" spans="1:14">
      <c r="A33" s="2" t="s">
        <v>43</v>
      </c>
      <c r="B33" s="8">
        <f t="shared" ref="B33:N33" si="9">B22-B32</f>
        <v>-27002</v>
      </c>
      <c r="C33" s="8">
        <f t="shared" si="9"/>
        <v>-7383</v>
      </c>
      <c r="D33" s="8">
        <f t="shared" si="9"/>
        <v>11158</v>
      </c>
      <c r="E33" s="8">
        <f t="shared" si="9"/>
        <v>50209</v>
      </c>
      <c r="F33" s="8">
        <f t="shared" si="9"/>
        <v>41356</v>
      </c>
      <c r="G33" s="8">
        <f t="shared" si="9"/>
        <v>44598</v>
      </c>
      <c r="H33" s="8">
        <f t="shared" si="9"/>
        <v>49209.384999999776</v>
      </c>
      <c r="I33" s="8">
        <f t="shared" si="9"/>
        <v>81518.914674999774</v>
      </c>
      <c r="J33" s="8">
        <f t="shared" si="9"/>
        <v>68564.752213024651</v>
      </c>
      <c r="K33" s="8">
        <f t="shared" si="9"/>
        <v>104873.99829997215</v>
      </c>
      <c r="L33" s="8">
        <f t="shared" si="9"/>
        <v>146474.72455243405</v>
      </c>
      <c r="M33" s="8">
        <f t="shared" si="9"/>
        <v>199896.00814559043</v>
      </c>
      <c r="N33" s="8">
        <f t="shared" si="9"/>
        <v>763473.78288602456</v>
      </c>
    </row>
    <row r="34" spans="1:14">
      <c r="A34" t="s">
        <v>44</v>
      </c>
      <c r="B34" s="11">
        <f t="shared" ref="B34:N34" si="10">IF(B13=0,0,B33/B13)</f>
        <v>-2.9225600595725154E-2</v>
      </c>
      <c r="C34" s="11">
        <f t="shared" si="10"/>
        <v>-7.7741157640914401E-3</v>
      </c>
      <c r="D34" s="11">
        <f t="shared" si="10"/>
        <v>1.1446943754244644E-2</v>
      </c>
      <c r="E34" s="11">
        <f t="shared" si="10"/>
        <v>4.9183619892481545E-2</v>
      </c>
      <c r="F34" s="11">
        <f t="shared" si="10"/>
        <v>4.0390544807467114E-2</v>
      </c>
      <c r="G34" s="11">
        <f t="shared" si="10"/>
        <v>4.2254802198864183E-2</v>
      </c>
      <c r="H34" s="11">
        <f t="shared" si="10"/>
        <v>4.5465571398665895E-2</v>
      </c>
      <c r="I34" s="11">
        <f t="shared" si="10"/>
        <v>7.3785963134814336E-2</v>
      </c>
      <c r="J34" s="11">
        <f t="shared" si="10"/>
        <v>5.9251476429710258E-2</v>
      </c>
      <c r="K34" s="11">
        <f t="shared" si="10"/>
        <v>8.8799996110907775E-2</v>
      </c>
      <c r="L34" s="11">
        <f t="shared" si="10"/>
        <v>0.11963681703209227</v>
      </c>
      <c r="M34" s="11">
        <f t="shared" si="10"/>
        <v>0.15608843536316178</v>
      </c>
      <c r="N34" s="11">
        <f t="shared" si="10"/>
        <v>5.8824238055304637E-2</v>
      </c>
    </row>
    <row r="36" spans="1:14">
      <c r="A36" s="5" t="s">
        <v>45</v>
      </c>
    </row>
    <row r="37" spans="1:14">
      <c r="A37" t="s">
        <v>46</v>
      </c>
      <c r="B37" s="6">
        <f>SUMIFS('GL Actuals'!$F$5:$F$262,'GL Actuals'!$C$5:$C$262,$A37,'GL Actuals'!$B$5:$B$262,B$5)</f>
        <v>21500</v>
      </c>
      <c r="C37" s="6">
        <f>SUMIFS('GL Actuals'!$F$5:$F$262,'GL Actuals'!$C$5:$C$262,$A37,'GL Actuals'!$B$5:$B$262,C$5)</f>
        <v>21500</v>
      </c>
      <c r="D37" s="6">
        <f>SUMIFS('GL Actuals'!$F$5:$F$262,'GL Actuals'!$C$5:$C$262,$A37,'GL Actuals'!$B$5:$B$262,D$5)</f>
        <v>21800</v>
      </c>
      <c r="E37" s="6">
        <f>SUMIFS('GL Actuals'!$F$5:$F$262,'GL Actuals'!$C$5:$C$262,$A37,'GL Actuals'!$B$5:$B$262,E$5)</f>
        <v>21800</v>
      </c>
      <c r="F37" s="6">
        <f>SUMIFS('GL Actuals'!$F$5:$F$262,'GL Actuals'!$C$5:$C$262,$A37,'GL Actuals'!$B$5:$B$262,F$5)</f>
        <v>22400</v>
      </c>
      <c r="G37" s="6">
        <f>SUMIFS('GL Actuals'!$F$5:$F$262,'GL Actuals'!$C$5:$C$262,$A37,'GL Actuals'!$B$5:$B$262,G$5)</f>
        <v>22400</v>
      </c>
      <c r="H37" s="7">
        <f t="shared" ref="H37:M37" si="11">G37</f>
        <v>22400</v>
      </c>
      <c r="I37" s="7">
        <f t="shared" si="11"/>
        <v>22400</v>
      </c>
      <c r="J37" s="7">
        <f t="shared" si="11"/>
        <v>22400</v>
      </c>
      <c r="K37" s="7">
        <f t="shared" si="11"/>
        <v>22400</v>
      </c>
      <c r="L37" s="7">
        <f t="shared" si="11"/>
        <v>22400</v>
      </c>
      <c r="M37" s="7">
        <f t="shared" si="11"/>
        <v>22400</v>
      </c>
      <c r="N37" s="8">
        <f>SUM(B37:M37)</f>
        <v>265800</v>
      </c>
    </row>
    <row r="38" spans="1:14">
      <c r="A38" t="s">
        <v>47</v>
      </c>
      <c r="B38" s="6">
        <f>SUMIFS('GL Actuals'!$F$5:$F$262,'GL Actuals'!$C$5:$C$262,$A38,'GL Actuals'!$B$5:$B$262,B$5)</f>
        <v>6332</v>
      </c>
      <c r="C38" s="6">
        <f>SUMIFS('GL Actuals'!$F$5:$F$262,'GL Actuals'!$C$5:$C$262,$A38,'GL Actuals'!$B$5:$B$262,C$5)</f>
        <v>6454</v>
      </c>
      <c r="D38" s="6">
        <f>SUMIFS('GL Actuals'!$F$5:$F$262,'GL Actuals'!$C$5:$C$262,$A38,'GL Actuals'!$B$5:$B$262,D$5)</f>
        <v>5770</v>
      </c>
      <c r="E38" s="6">
        <f>SUMIFS('GL Actuals'!$F$5:$F$262,'GL Actuals'!$C$5:$C$262,$A38,'GL Actuals'!$B$5:$B$262,E$5)</f>
        <v>5759</v>
      </c>
      <c r="F38" s="6">
        <f>SUMIFS('GL Actuals'!$F$5:$F$262,'GL Actuals'!$C$5:$C$262,$A38,'GL Actuals'!$B$5:$B$262,F$5)</f>
        <v>6569</v>
      </c>
      <c r="G38" s="6">
        <f>SUMIFS('GL Actuals'!$F$5:$F$262,'GL Actuals'!$C$5:$C$262,$A38,'GL Actuals'!$B$5:$B$262,G$5)</f>
        <v>6571</v>
      </c>
      <c r="H38" s="9">
        <v>6100</v>
      </c>
      <c r="I38" s="9">
        <v>6100</v>
      </c>
      <c r="J38" s="9">
        <v>5900</v>
      </c>
      <c r="K38" s="9">
        <v>5900</v>
      </c>
      <c r="L38" s="9">
        <v>5700</v>
      </c>
      <c r="M38" s="9">
        <v>5700</v>
      </c>
      <c r="N38" s="8">
        <f>SUM(B38:M38)</f>
        <v>72855</v>
      </c>
    </row>
    <row r="39" spans="1:14">
      <c r="A39" t="s">
        <v>48</v>
      </c>
      <c r="B39" s="6">
        <f>SUMIFS('GL Actuals'!$F$5:$F$262,'GL Actuals'!$C$5:$C$262,$A39,'GL Actuals'!$B$5:$B$262,B$5)</f>
        <v>9452</v>
      </c>
      <c r="C39" s="6">
        <f>SUMIFS('GL Actuals'!$F$5:$F$262,'GL Actuals'!$C$5:$C$262,$A39,'GL Actuals'!$B$5:$B$262,C$5)</f>
        <v>9324</v>
      </c>
      <c r="D39" s="6">
        <f>SUMIFS('GL Actuals'!$F$5:$F$262,'GL Actuals'!$C$5:$C$262,$A39,'GL Actuals'!$B$5:$B$262,D$5)</f>
        <v>8845</v>
      </c>
      <c r="E39" s="6">
        <f>SUMIFS('GL Actuals'!$F$5:$F$262,'GL Actuals'!$C$5:$C$262,$A39,'GL Actuals'!$B$5:$B$262,E$5)</f>
        <v>9221</v>
      </c>
      <c r="F39" s="6">
        <f>SUMIFS('GL Actuals'!$F$5:$F$262,'GL Actuals'!$C$5:$C$262,$A39,'GL Actuals'!$B$5:$B$262,F$5)</f>
        <v>9742</v>
      </c>
      <c r="G39" s="6">
        <f>SUMIFS('GL Actuals'!$F$5:$F$262,'GL Actuals'!$C$5:$C$262,$A39,'GL Actuals'!$B$5:$B$262,G$5)</f>
        <v>9823</v>
      </c>
      <c r="H39" s="9">
        <v>12000</v>
      </c>
      <c r="I39" s="9">
        <v>12000</v>
      </c>
      <c r="J39" s="9">
        <v>14000</v>
      </c>
      <c r="K39" s="9">
        <v>14000</v>
      </c>
      <c r="L39" s="9">
        <v>15000</v>
      </c>
      <c r="M39" s="9">
        <v>18000</v>
      </c>
      <c r="N39" s="8">
        <f>SUM(B39:M39)</f>
        <v>141407</v>
      </c>
    </row>
    <row r="40" spans="1:14">
      <c r="A40" s="2" t="s">
        <v>49</v>
      </c>
      <c r="B40" s="10">
        <f t="shared" ref="B40:N40" si="12">B37+B38+B39</f>
        <v>37284</v>
      </c>
      <c r="C40" s="10">
        <f t="shared" si="12"/>
        <v>37278</v>
      </c>
      <c r="D40" s="10">
        <f t="shared" si="12"/>
        <v>36415</v>
      </c>
      <c r="E40" s="10">
        <f t="shared" si="12"/>
        <v>36780</v>
      </c>
      <c r="F40" s="10">
        <f t="shared" si="12"/>
        <v>38711</v>
      </c>
      <c r="G40" s="10">
        <f t="shared" si="12"/>
        <v>38794</v>
      </c>
      <c r="H40" s="10">
        <f t="shared" si="12"/>
        <v>40500</v>
      </c>
      <c r="I40" s="10">
        <f t="shared" si="12"/>
        <v>40500</v>
      </c>
      <c r="J40" s="10">
        <f t="shared" si="12"/>
        <v>42300</v>
      </c>
      <c r="K40" s="10">
        <f t="shared" si="12"/>
        <v>42300</v>
      </c>
      <c r="L40" s="10">
        <f t="shared" si="12"/>
        <v>43100</v>
      </c>
      <c r="M40" s="10">
        <f t="shared" si="12"/>
        <v>46100</v>
      </c>
      <c r="N40" s="10">
        <f t="shared" si="12"/>
        <v>480062</v>
      </c>
    </row>
    <row r="42" spans="1:14" ht="16">
      <c r="A42" s="12" t="s">
        <v>50</v>
      </c>
      <c r="B42" s="13">
        <f t="shared" ref="B42:N42" si="13">B33-B40</f>
        <v>-64286</v>
      </c>
      <c r="C42" s="13">
        <f t="shared" si="13"/>
        <v>-44661</v>
      </c>
      <c r="D42" s="13">
        <f t="shared" si="13"/>
        <v>-25257</v>
      </c>
      <c r="E42" s="13">
        <f t="shared" si="13"/>
        <v>13429</v>
      </c>
      <c r="F42" s="13">
        <f t="shared" si="13"/>
        <v>2645</v>
      </c>
      <c r="G42" s="13">
        <f t="shared" si="13"/>
        <v>5804</v>
      </c>
      <c r="H42" s="13">
        <f t="shared" si="13"/>
        <v>8709.3849999997765</v>
      </c>
      <c r="I42" s="13">
        <f t="shared" si="13"/>
        <v>41018.914674999774</v>
      </c>
      <c r="J42" s="13">
        <f t="shared" si="13"/>
        <v>26264.752213024651</v>
      </c>
      <c r="K42" s="13">
        <f t="shared" si="13"/>
        <v>62573.998299972154</v>
      </c>
      <c r="L42" s="13">
        <f t="shared" si="13"/>
        <v>103374.72455243405</v>
      </c>
      <c r="M42" s="13">
        <f t="shared" si="13"/>
        <v>153796.00814559043</v>
      </c>
      <c r="N42" s="13">
        <f t="shared" si="13"/>
        <v>283411.78288602456</v>
      </c>
    </row>
    <row r="43" spans="1:14">
      <c r="A43" t="s">
        <v>51</v>
      </c>
      <c r="B43" s="11">
        <f t="shared" ref="B43:N43" si="14">IF(B13=0,0,B42/B13)</f>
        <v>-6.9579918520731324E-2</v>
      </c>
      <c r="C43" s="11">
        <f t="shared" si="14"/>
        <v>-4.7026924575387756E-2</v>
      </c>
      <c r="D43" s="11">
        <f t="shared" si="14"/>
        <v>-2.5911046639268413E-2</v>
      </c>
      <c r="E43" s="11">
        <f t="shared" si="14"/>
        <v>1.3154749776656271E-2</v>
      </c>
      <c r="F43" s="11">
        <f t="shared" si="14"/>
        <v>2.5832525151308276E-3</v>
      </c>
      <c r="G43" s="11">
        <f t="shared" si="14"/>
        <v>5.4990553828020931E-3</v>
      </c>
      <c r="H43" s="11">
        <f t="shared" si="14"/>
        <v>8.0467814331750213E-3</v>
      </c>
      <c r="I43" s="11">
        <f t="shared" si="14"/>
        <v>3.7127826567688982E-2</v>
      </c>
      <c r="J43" s="11">
        <f t="shared" si="14"/>
        <v>2.2697162849027081E-2</v>
      </c>
      <c r="K43" s="11">
        <f t="shared" si="14"/>
        <v>5.2983302780046218E-2</v>
      </c>
      <c r="L43" s="11">
        <f t="shared" si="14"/>
        <v>8.4433836928604566E-2</v>
      </c>
      <c r="M43" s="11">
        <f t="shared" si="14"/>
        <v>0.12009133398532473</v>
      </c>
      <c r="N43" s="11">
        <f t="shared" si="14"/>
        <v>2.1836351892982591E-2</v>
      </c>
    </row>
    <row r="46" spans="1:14">
      <c r="A46" s="2" t="s">
        <v>52</v>
      </c>
    </row>
    <row r="47" spans="1:14">
      <c r="A47" s="14" t="s">
        <v>53</v>
      </c>
    </row>
    <row r="48" spans="1:14">
      <c r="A48" t="s">
        <v>54</v>
      </c>
    </row>
    <row r="49" spans="1:1">
      <c r="A49" s="15" t="s">
        <v>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/>
  </sheetViews>
  <sheetFormatPr baseColWidth="10" defaultColWidth="8.83203125" defaultRowHeight="15"/>
  <cols>
    <col min="1" max="1" width="18" customWidth="1"/>
    <col min="2" max="6" width="14" customWidth="1"/>
  </cols>
  <sheetData>
    <row r="1" spans="1:6" ht="17">
      <c r="A1" s="16" t="s">
        <v>56</v>
      </c>
    </row>
    <row r="3" spans="1:6">
      <c r="A3" s="17"/>
      <c r="B3" s="17" t="s">
        <v>57</v>
      </c>
      <c r="C3" s="17" t="s">
        <v>58</v>
      </c>
      <c r="D3" s="17" t="s">
        <v>59</v>
      </c>
      <c r="E3" s="17" t="s">
        <v>60</v>
      </c>
      <c r="F3" s="17" t="s">
        <v>17</v>
      </c>
    </row>
    <row r="4" spans="1:6">
      <c r="A4" s="2" t="s">
        <v>25</v>
      </c>
      <c r="B4" s="7">
        <f>SUM('P&amp;L'!B13:D13)</f>
        <v>2848364</v>
      </c>
      <c r="C4" s="7">
        <f>SUM('P&amp;L'!E13:G13)</f>
        <v>3100205</v>
      </c>
      <c r="D4" s="7">
        <f>SUM('P&amp;L'!H13:J13)</f>
        <v>3344328.572178124</v>
      </c>
      <c r="E4" s="7">
        <f>SUM('P&amp;L'!K13:M13)</f>
        <v>3686000.3808770636</v>
      </c>
      <c r="F4" s="7">
        <f>SUM(B4:E4)</f>
        <v>12978897.953055188</v>
      </c>
    </row>
    <row r="5" spans="1:6">
      <c r="A5" s="2" t="s">
        <v>33</v>
      </c>
      <c r="B5" s="7">
        <f>SUM('P&amp;L'!B22:D22)</f>
        <v>2166816</v>
      </c>
      <c r="C5" s="7">
        <f>SUM('P&amp;L'!E22:G22)</f>
        <v>2400437</v>
      </c>
      <c r="D5" s="7">
        <f>SUM('P&amp;L'!H22:J22)</f>
        <v>2593714.066000124</v>
      </c>
      <c r="E5" s="7">
        <f>SUM('P&amp;L'!K22:M22)</f>
        <v>2883212.4972806675</v>
      </c>
      <c r="F5" s="7">
        <f>SUM(B5:E5)</f>
        <v>10044179.563280791</v>
      </c>
    </row>
    <row r="6" spans="1:6">
      <c r="A6" s="2" t="s">
        <v>43</v>
      </c>
      <c r="B6" s="7">
        <f>SUM('P&amp;L'!B33:D33)</f>
        <v>-23227</v>
      </c>
      <c r="C6" s="7">
        <f>SUM('P&amp;L'!E33:G33)</f>
        <v>136163</v>
      </c>
      <c r="D6" s="7">
        <f>SUM('P&amp;L'!H33:J33)</f>
        <v>199293.0518880242</v>
      </c>
      <c r="E6" s="7">
        <f>SUM('P&amp;L'!K33:M33)</f>
        <v>451244.73099799664</v>
      </c>
      <c r="F6" s="7">
        <f>SUM(B6:E6)</f>
        <v>763473.78288602084</v>
      </c>
    </row>
    <row r="7" spans="1:6">
      <c r="A7" s="2" t="s">
        <v>50</v>
      </c>
      <c r="B7" s="7">
        <f>SUM('P&amp;L'!B42:D42)</f>
        <v>-134204</v>
      </c>
      <c r="C7" s="7">
        <f>SUM('P&amp;L'!E42:G42)</f>
        <v>21878</v>
      </c>
      <c r="D7" s="7">
        <f>SUM('P&amp;L'!H42:J42)</f>
        <v>75993.051888024202</v>
      </c>
      <c r="E7" s="7">
        <f>SUM('P&amp;L'!K42:M42)</f>
        <v>319744.73099799664</v>
      </c>
      <c r="F7" s="7">
        <f>SUM(B7:E7)</f>
        <v>283411.78288602084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2"/>
  <sheetViews>
    <sheetView workbookViewId="0">
      <pane ySplit="4" topLeftCell="A5" activePane="bottomLeft" state="frozen"/>
      <selection pane="bottomLeft"/>
    </sheetView>
  </sheetViews>
  <sheetFormatPr baseColWidth="10" defaultColWidth="8.83203125" defaultRowHeight="15"/>
  <cols>
    <col min="1" max="1" width="12" customWidth="1"/>
    <col min="2" max="2" width="9" customWidth="1"/>
    <col min="3" max="3" width="28" customWidth="1"/>
    <col min="4" max="4" width="12" customWidth="1"/>
    <col min="5" max="5" width="34" customWidth="1"/>
    <col min="6" max="6" width="12" customWidth="1"/>
  </cols>
  <sheetData>
    <row r="1" spans="1:6" ht="17">
      <c r="A1" s="16" t="s">
        <v>61</v>
      </c>
    </row>
    <row r="2" spans="1:6">
      <c r="A2" t="s">
        <v>62</v>
      </c>
    </row>
    <row r="4" spans="1:6">
      <c r="A4" s="17" t="s">
        <v>63</v>
      </c>
      <c r="B4" s="17" t="s">
        <v>64</v>
      </c>
      <c r="C4" s="17" t="s">
        <v>65</v>
      </c>
      <c r="D4" s="17" t="s">
        <v>66</v>
      </c>
      <c r="E4" s="17" t="s">
        <v>67</v>
      </c>
      <c r="F4" s="17" t="s">
        <v>68</v>
      </c>
    </row>
    <row r="5" spans="1:6">
      <c r="A5" s="18">
        <v>46025</v>
      </c>
      <c r="B5" t="s">
        <v>5</v>
      </c>
      <c r="C5" t="s">
        <v>27</v>
      </c>
      <c r="D5" t="s">
        <v>69</v>
      </c>
      <c r="E5" t="s">
        <v>70</v>
      </c>
      <c r="F5" s="7">
        <v>22935</v>
      </c>
    </row>
    <row r="6" spans="1:6">
      <c r="A6" s="18">
        <v>46025</v>
      </c>
      <c r="B6" t="s">
        <v>5</v>
      </c>
      <c r="C6" t="s">
        <v>40</v>
      </c>
      <c r="D6" t="s">
        <v>71</v>
      </c>
      <c r="E6" t="s">
        <v>72</v>
      </c>
      <c r="F6" s="7">
        <v>48524</v>
      </c>
    </row>
    <row r="7" spans="1:6">
      <c r="A7" s="18">
        <v>46025</v>
      </c>
      <c r="B7" t="s">
        <v>5</v>
      </c>
      <c r="C7" t="s">
        <v>47</v>
      </c>
      <c r="D7" t="s">
        <v>73</v>
      </c>
      <c r="E7" t="s">
        <v>74</v>
      </c>
      <c r="F7" s="7">
        <v>6332</v>
      </c>
    </row>
    <row r="8" spans="1:6">
      <c r="A8" s="18">
        <v>46025</v>
      </c>
      <c r="B8" t="s">
        <v>5</v>
      </c>
      <c r="C8" t="s">
        <v>22</v>
      </c>
      <c r="D8" t="s">
        <v>18</v>
      </c>
      <c r="E8" t="s">
        <v>75</v>
      </c>
      <c r="F8" s="7">
        <v>19385</v>
      </c>
    </row>
    <row r="9" spans="1:6">
      <c r="A9" s="18">
        <v>46026</v>
      </c>
      <c r="B9" t="s">
        <v>5</v>
      </c>
      <c r="C9" t="s">
        <v>31</v>
      </c>
      <c r="D9" t="s">
        <v>69</v>
      </c>
      <c r="E9" t="s">
        <v>76</v>
      </c>
      <c r="F9" s="7">
        <v>7028</v>
      </c>
    </row>
    <row r="10" spans="1:6">
      <c r="A10" s="18">
        <v>46026</v>
      </c>
      <c r="B10" t="s">
        <v>5</v>
      </c>
      <c r="C10" t="s">
        <v>30</v>
      </c>
      <c r="D10" t="s">
        <v>69</v>
      </c>
      <c r="E10" t="s">
        <v>77</v>
      </c>
      <c r="F10" s="7">
        <v>22515</v>
      </c>
    </row>
    <row r="11" spans="1:6">
      <c r="A11" s="18">
        <v>46027</v>
      </c>
      <c r="B11" t="s">
        <v>5</v>
      </c>
      <c r="C11" t="s">
        <v>29</v>
      </c>
      <c r="D11" t="s">
        <v>69</v>
      </c>
      <c r="E11" t="s">
        <v>78</v>
      </c>
      <c r="F11" s="7">
        <v>26443</v>
      </c>
    </row>
    <row r="12" spans="1:6">
      <c r="A12" s="18">
        <v>46027</v>
      </c>
      <c r="B12" t="s">
        <v>5</v>
      </c>
      <c r="C12" t="s">
        <v>48</v>
      </c>
      <c r="D12" t="s">
        <v>73</v>
      </c>
      <c r="E12" t="s">
        <v>79</v>
      </c>
      <c r="F12" s="7">
        <v>9452</v>
      </c>
    </row>
    <row r="13" spans="1:6">
      <c r="A13" s="18">
        <v>46027</v>
      </c>
      <c r="B13" t="s">
        <v>5</v>
      </c>
      <c r="C13" t="s">
        <v>37</v>
      </c>
      <c r="D13" t="s">
        <v>71</v>
      </c>
      <c r="E13" t="s">
        <v>80</v>
      </c>
      <c r="F13" s="7">
        <v>28301</v>
      </c>
    </row>
    <row r="14" spans="1:6">
      <c r="A14" s="18">
        <v>46027</v>
      </c>
      <c r="B14" t="s">
        <v>5</v>
      </c>
      <c r="C14" t="s">
        <v>23</v>
      </c>
      <c r="D14" t="s">
        <v>18</v>
      </c>
      <c r="E14" t="s">
        <v>81</v>
      </c>
      <c r="F14" s="7">
        <v>51161</v>
      </c>
    </row>
    <row r="15" spans="1:6">
      <c r="A15" s="18">
        <v>46027</v>
      </c>
      <c r="B15" t="s">
        <v>5</v>
      </c>
      <c r="C15" t="s">
        <v>38</v>
      </c>
      <c r="D15" t="s">
        <v>71</v>
      </c>
      <c r="E15" t="s">
        <v>82</v>
      </c>
      <c r="F15" s="7">
        <v>110552</v>
      </c>
    </row>
    <row r="16" spans="1:6">
      <c r="A16" s="18">
        <v>46027</v>
      </c>
      <c r="B16" t="s">
        <v>5</v>
      </c>
      <c r="C16" t="s">
        <v>36</v>
      </c>
      <c r="D16" t="s">
        <v>71</v>
      </c>
      <c r="E16" t="s">
        <v>83</v>
      </c>
      <c r="F16" s="7">
        <v>92111</v>
      </c>
    </row>
    <row r="17" spans="1:6">
      <c r="A17" s="18">
        <v>46027</v>
      </c>
      <c r="B17" t="s">
        <v>5</v>
      </c>
      <c r="C17" t="s">
        <v>28</v>
      </c>
      <c r="D17" t="s">
        <v>69</v>
      </c>
      <c r="E17" t="s">
        <v>84</v>
      </c>
      <c r="F17" s="7">
        <v>11503</v>
      </c>
    </row>
    <row r="18" spans="1:6">
      <c r="A18" s="18">
        <v>46028</v>
      </c>
      <c r="B18" t="s">
        <v>5</v>
      </c>
      <c r="C18" t="s">
        <v>46</v>
      </c>
      <c r="D18" t="s">
        <v>73</v>
      </c>
      <c r="E18" t="s">
        <v>85</v>
      </c>
      <c r="F18" s="7">
        <v>10761</v>
      </c>
    </row>
    <row r="19" spans="1:6">
      <c r="A19" s="18">
        <v>46028</v>
      </c>
      <c r="B19" t="s">
        <v>5</v>
      </c>
      <c r="C19" t="s">
        <v>41</v>
      </c>
      <c r="D19" t="s">
        <v>71</v>
      </c>
      <c r="E19" t="s">
        <v>86</v>
      </c>
      <c r="F19" s="7">
        <v>18278</v>
      </c>
    </row>
    <row r="20" spans="1:6">
      <c r="A20" s="18">
        <v>46028</v>
      </c>
      <c r="B20" t="s">
        <v>5</v>
      </c>
      <c r="C20" t="s">
        <v>39</v>
      </c>
      <c r="D20" t="s">
        <v>71</v>
      </c>
      <c r="E20" t="s">
        <v>87</v>
      </c>
      <c r="F20" s="7">
        <v>17393</v>
      </c>
    </row>
    <row r="21" spans="1:6">
      <c r="A21" s="18">
        <v>46028</v>
      </c>
      <c r="B21" t="s">
        <v>5</v>
      </c>
      <c r="C21" t="s">
        <v>19</v>
      </c>
      <c r="D21" t="s">
        <v>18</v>
      </c>
      <c r="E21" t="s">
        <v>88</v>
      </c>
      <c r="F21" s="7">
        <v>129780</v>
      </c>
    </row>
    <row r="22" spans="1:6">
      <c r="A22" s="18">
        <v>46028</v>
      </c>
      <c r="B22" t="s">
        <v>5</v>
      </c>
      <c r="C22" t="s">
        <v>20</v>
      </c>
      <c r="D22" t="s">
        <v>18</v>
      </c>
      <c r="E22" t="s">
        <v>89</v>
      </c>
      <c r="F22" s="7">
        <v>107157</v>
      </c>
    </row>
    <row r="23" spans="1:6">
      <c r="A23" s="18">
        <v>46028</v>
      </c>
      <c r="B23" t="s">
        <v>5</v>
      </c>
      <c r="C23" t="s">
        <v>21</v>
      </c>
      <c r="D23" t="s">
        <v>18</v>
      </c>
      <c r="E23" t="s">
        <v>90</v>
      </c>
      <c r="F23" s="7">
        <v>57232</v>
      </c>
    </row>
    <row r="24" spans="1:6">
      <c r="A24" s="18">
        <v>46028</v>
      </c>
      <c r="B24" t="s">
        <v>5</v>
      </c>
      <c r="C24" t="s">
        <v>24</v>
      </c>
      <c r="D24" t="s">
        <v>18</v>
      </c>
      <c r="E24" t="s">
        <v>91</v>
      </c>
      <c r="F24" s="7">
        <v>10241</v>
      </c>
    </row>
    <row r="25" spans="1:6">
      <c r="A25" s="18">
        <v>46032</v>
      </c>
      <c r="B25" t="s">
        <v>5</v>
      </c>
      <c r="C25" t="s">
        <v>29</v>
      </c>
      <c r="D25" t="s">
        <v>69</v>
      </c>
      <c r="E25" t="s">
        <v>92</v>
      </c>
      <c r="F25" s="7">
        <v>39397</v>
      </c>
    </row>
    <row r="26" spans="1:6">
      <c r="A26" s="18">
        <v>46032</v>
      </c>
      <c r="B26" t="s">
        <v>5</v>
      </c>
      <c r="C26" t="s">
        <v>46</v>
      </c>
      <c r="D26" t="s">
        <v>73</v>
      </c>
      <c r="E26" t="s">
        <v>93</v>
      </c>
      <c r="F26" s="7">
        <v>10739</v>
      </c>
    </row>
    <row r="27" spans="1:6">
      <c r="A27" s="18">
        <v>46032</v>
      </c>
      <c r="B27" t="s">
        <v>5</v>
      </c>
      <c r="C27" t="s">
        <v>36</v>
      </c>
      <c r="D27" t="s">
        <v>71</v>
      </c>
      <c r="E27" t="s">
        <v>94</v>
      </c>
      <c r="F27" s="7">
        <v>40469</v>
      </c>
    </row>
    <row r="28" spans="1:6">
      <c r="A28" s="18">
        <v>46032</v>
      </c>
      <c r="B28" t="s">
        <v>5</v>
      </c>
      <c r="C28" t="s">
        <v>20</v>
      </c>
      <c r="D28" t="s">
        <v>18</v>
      </c>
      <c r="E28" t="s">
        <v>95</v>
      </c>
      <c r="F28" s="7">
        <v>134043</v>
      </c>
    </row>
    <row r="29" spans="1:6">
      <c r="A29" s="18">
        <v>46032</v>
      </c>
      <c r="B29" t="s">
        <v>5</v>
      </c>
      <c r="C29" t="s">
        <v>24</v>
      </c>
      <c r="D29" t="s">
        <v>18</v>
      </c>
      <c r="E29" t="s">
        <v>96</v>
      </c>
      <c r="F29" s="7">
        <v>8802</v>
      </c>
    </row>
    <row r="30" spans="1:6">
      <c r="A30" s="18">
        <v>46032</v>
      </c>
      <c r="B30" t="s">
        <v>5</v>
      </c>
      <c r="C30" t="s">
        <v>22</v>
      </c>
      <c r="D30" t="s">
        <v>18</v>
      </c>
      <c r="E30" t="s">
        <v>97</v>
      </c>
      <c r="F30" s="7">
        <v>36041</v>
      </c>
    </row>
    <row r="31" spans="1:6">
      <c r="A31" s="18">
        <v>46033</v>
      </c>
      <c r="B31" t="s">
        <v>5</v>
      </c>
      <c r="C31" t="s">
        <v>40</v>
      </c>
      <c r="D31" t="s">
        <v>71</v>
      </c>
      <c r="E31" t="s">
        <v>98</v>
      </c>
      <c r="F31" s="7">
        <v>43361</v>
      </c>
    </row>
    <row r="32" spans="1:6">
      <c r="A32" s="18">
        <v>46033</v>
      </c>
      <c r="B32" t="s">
        <v>5</v>
      </c>
      <c r="C32" t="s">
        <v>37</v>
      </c>
      <c r="D32" t="s">
        <v>71</v>
      </c>
      <c r="E32" t="s">
        <v>99</v>
      </c>
      <c r="F32" s="7">
        <v>29702</v>
      </c>
    </row>
    <row r="33" spans="1:6">
      <c r="A33" s="18">
        <v>46033</v>
      </c>
      <c r="B33" t="s">
        <v>5</v>
      </c>
      <c r="C33" t="s">
        <v>39</v>
      </c>
      <c r="D33" t="s">
        <v>71</v>
      </c>
      <c r="E33" t="s">
        <v>100</v>
      </c>
      <c r="F33" s="7">
        <v>22872</v>
      </c>
    </row>
    <row r="34" spans="1:6">
      <c r="A34" s="18">
        <v>46033</v>
      </c>
      <c r="B34" t="s">
        <v>5</v>
      </c>
      <c r="C34" t="s">
        <v>30</v>
      </c>
      <c r="D34" t="s">
        <v>69</v>
      </c>
      <c r="E34" t="s">
        <v>101</v>
      </c>
      <c r="F34" s="7">
        <v>30493</v>
      </c>
    </row>
    <row r="35" spans="1:6">
      <c r="A35" s="18">
        <v>46033</v>
      </c>
      <c r="B35" t="s">
        <v>5</v>
      </c>
      <c r="C35" t="s">
        <v>28</v>
      </c>
      <c r="D35" t="s">
        <v>69</v>
      </c>
      <c r="E35" t="s">
        <v>102</v>
      </c>
      <c r="F35" s="7">
        <v>6997</v>
      </c>
    </row>
    <row r="36" spans="1:6">
      <c r="A36" s="18">
        <v>46034</v>
      </c>
      <c r="B36" t="s">
        <v>5</v>
      </c>
      <c r="C36" t="s">
        <v>41</v>
      </c>
      <c r="D36" t="s">
        <v>71</v>
      </c>
      <c r="E36" t="s">
        <v>103</v>
      </c>
      <c r="F36" s="7">
        <v>19722</v>
      </c>
    </row>
    <row r="37" spans="1:6">
      <c r="A37" s="18">
        <v>46034</v>
      </c>
      <c r="B37" t="s">
        <v>5</v>
      </c>
      <c r="C37" t="s">
        <v>23</v>
      </c>
      <c r="D37" t="s">
        <v>18</v>
      </c>
      <c r="E37" t="s">
        <v>104</v>
      </c>
      <c r="F37" s="7">
        <v>36975</v>
      </c>
    </row>
    <row r="38" spans="1:6">
      <c r="A38" s="18">
        <v>46034</v>
      </c>
      <c r="B38" t="s">
        <v>5</v>
      </c>
      <c r="C38" t="s">
        <v>38</v>
      </c>
      <c r="D38" t="s">
        <v>71</v>
      </c>
      <c r="E38" t="s">
        <v>105</v>
      </c>
      <c r="F38" s="7">
        <v>163994</v>
      </c>
    </row>
    <row r="39" spans="1:6">
      <c r="A39" s="18">
        <v>46034</v>
      </c>
      <c r="B39" t="s">
        <v>5</v>
      </c>
      <c r="C39" t="s">
        <v>21</v>
      </c>
      <c r="D39" t="s">
        <v>18</v>
      </c>
      <c r="E39" t="s">
        <v>106</v>
      </c>
      <c r="F39" s="7">
        <v>60294</v>
      </c>
    </row>
    <row r="40" spans="1:6">
      <c r="A40" s="18">
        <v>46035</v>
      </c>
      <c r="B40" t="s">
        <v>5</v>
      </c>
      <c r="C40" t="s">
        <v>27</v>
      </c>
      <c r="D40" t="s">
        <v>69</v>
      </c>
      <c r="E40" t="s">
        <v>107</v>
      </c>
      <c r="F40" s="7">
        <v>26188</v>
      </c>
    </row>
    <row r="41" spans="1:6">
      <c r="A41" s="18">
        <v>46035</v>
      </c>
      <c r="B41" t="s">
        <v>5</v>
      </c>
      <c r="C41" t="s">
        <v>31</v>
      </c>
      <c r="D41" t="s">
        <v>69</v>
      </c>
      <c r="E41" t="s">
        <v>108</v>
      </c>
      <c r="F41" s="7">
        <v>9906</v>
      </c>
    </row>
    <row r="42" spans="1:6">
      <c r="A42" s="18">
        <v>46035</v>
      </c>
      <c r="B42" t="s">
        <v>5</v>
      </c>
      <c r="C42" t="s">
        <v>19</v>
      </c>
      <c r="D42" t="s">
        <v>18</v>
      </c>
      <c r="E42" t="s">
        <v>109</v>
      </c>
      <c r="F42" s="7">
        <v>125508</v>
      </c>
    </row>
    <row r="43" spans="1:6">
      <c r="A43" s="18">
        <v>46040</v>
      </c>
      <c r="B43" t="s">
        <v>5</v>
      </c>
      <c r="C43" t="s">
        <v>37</v>
      </c>
      <c r="D43" t="s">
        <v>71</v>
      </c>
      <c r="E43" t="s">
        <v>110</v>
      </c>
      <c r="F43" s="7">
        <v>15180</v>
      </c>
    </row>
    <row r="44" spans="1:6">
      <c r="A44" s="18">
        <v>46040</v>
      </c>
      <c r="B44" t="s">
        <v>5</v>
      </c>
      <c r="C44" t="s">
        <v>19</v>
      </c>
      <c r="D44" t="s">
        <v>18</v>
      </c>
      <c r="E44" t="s">
        <v>111</v>
      </c>
      <c r="F44" s="7">
        <v>147297</v>
      </c>
    </row>
    <row r="45" spans="1:6">
      <c r="A45" s="18">
        <v>46041</v>
      </c>
      <c r="B45" t="s">
        <v>5</v>
      </c>
      <c r="C45" t="s">
        <v>27</v>
      </c>
      <c r="D45" t="s">
        <v>69</v>
      </c>
      <c r="E45" t="s">
        <v>112</v>
      </c>
      <c r="F45" s="7">
        <v>20501</v>
      </c>
    </row>
    <row r="46" spans="1:6">
      <c r="A46" s="18">
        <v>46041</v>
      </c>
      <c r="B46" t="s">
        <v>5</v>
      </c>
      <c r="C46" t="s">
        <v>40</v>
      </c>
      <c r="D46" t="s">
        <v>71</v>
      </c>
      <c r="E46" t="s">
        <v>113</v>
      </c>
      <c r="F46" s="7">
        <v>25614</v>
      </c>
    </row>
    <row r="47" spans="1:6">
      <c r="A47" s="18">
        <v>46042</v>
      </c>
      <c r="B47" t="s">
        <v>5</v>
      </c>
      <c r="C47" t="s">
        <v>36</v>
      </c>
      <c r="D47" t="s">
        <v>71</v>
      </c>
      <c r="E47" t="s">
        <v>114</v>
      </c>
      <c r="F47" s="7">
        <v>50939</v>
      </c>
    </row>
    <row r="48" spans="1:6">
      <c r="A48" s="18">
        <v>46056</v>
      </c>
      <c r="B48" t="s">
        <v>6</v>
      </c>
      <c r="C48" t="s">
        <v>29</v>
      </c>
      <c r="D48" t="s">
        <v>69</v>
      </c>
      <c r="E48" t="s">
        <v>78</v>
      </c>
      <c r="F48" s="7">
        <v>36748</v>
      </c>
    </row>
    <row r="49" spans="1:6">
      <c r="A49" s="18">
        <v>46056</v>
      </c>
      <c r="B49" t="s">
        <v>6</v>
      </c>
      <c r="C49" t="s">
        <v>46</v>
      </c>
      <c r="D49" t="s">
        <v>73</v>
      </c>
      <c r="E49" t="s">
        <v>85</v>
      </c>
      <c r="F49" s="7">
        <v>10579</v>
      </c>
    </row>
    <row r="50" spans="1:6">
      <c r="A50" s="18">
        <v>46056</v>
      </c>
      <c r="B50" t="s">
        <v>6</v>
      </c>
      <c r="C50" t="s">
        <v>48</v>
      </c>
      <c r="D50" t="s">
        <v>73</v>
      </c>
      <c r="E50" t="s">
        <v>79</v>
      </c>
      <c r="F50" s="7">
        <v>9324</v>
      </c>
    </row>
    <row r="51" spans="1:6">
      <c r="A51" s="18">
        <v>46056</v>
      </c>
      <c r="B51" t="s">
        <v>6</v>
      </c>
      <c r="C51" t="s">
        <v>23</v>
      </c>
      <c r="D51" t="s">
        <v>18</v>
      </c>
      <c r="E51" t="s">
        <v>81</v>
      </c>
      <c r="F51" s="7">
        <v>42901</v>
      </c>
    </row>
    <row r="52" spans="1:6">
      <c r="A52" s="18">
        <v>46056</v>
      </c>
      <c r="B52" t="s">
        <v>6</v>
      </c>
      <c r="C52" t="s">
        <v>39</v>
      </c>
      <c r="D52" t="s">
        <v>71</v>
      </c>
      <c r="E52" t="s">
        <v>87</v>
      </c>
      <c r="F52" s="7">
        <v>19013</v>
      </c>
    </row>
    <row r="53" spans="1:6">
      <c r="A53" s="18">
        <v>46056</v>
      </c>
      <c r="B53" t="s">
        <v>6</v>
      </c>
      <c r="C53" t="s">
        <v>19</v>
      </c>
      <c r="D53" t="s">
        <v>18</v>
      </c>
      <c r="E53" t="s">
        <v>88</v>
      </c>
      <c r="F53" s="7">
        <v>122356</v>
      </c>
    </row>
    <row r="54" spans="1:6">
      <c r="A54" s="18">
        <v>46056</v>
      </c>
      <c r="B54" t="s">
        <v>6</v>
      </c>
      <c r="C54" t="s">
        <v>20</v>
      </c>
      <c r="D54" t="s">
        <v>18</v>
      </c>
      <c r="E54" t="s">
        <v>89</v>
      </c>
      <c r="F54" s="7">
        <v>112454</v>
      </c>
    </row>
    <row r="55" spans="1:6">
      <c r="A55" s="18">
        <v>46056</v>
      </c>
      <c r="B55" t="s">
        <v>6</v>
      </c>
      <c r="C55" t="s">
        <v>22</v>
      </c>
      <c r="D55" t="s">
        <v>18</v>
      </c>
      <c r="E55" t="s">
        <v>75</v>
      </c>
      <c r="F55" s="7">
        <v>27380</v>
      </c>
    </row>
    <row r="56" spans="1:6">
      <c r="A56" s="18">
        <v>46057</v>
      </c>
      <c r="B56" t="s">
        <v>6</v>
      </c>
      <c r="C56" t="s">
        <v>27</v>
      </c>
      <c r="D56" t="s">
        <v>69</v>
      </c>
      <c r="E56" t="s">
        <v>70</v>
      </c>
      <c r="F56" s="7">
        <v>19606</v>
      </c>
    </row>
    <row r="57" spans="1:6">
      <c r="A57" s="18">
        <v>46057</v>
      </c>
      <c r="B57" t="s">
        <v>6</v>
      </c>
      <c r="C57" t="s">
        <v>40</v>
      </c>
      <c r="D57" t="s">
        <v>71</v>
      </c>
      <c r="E57" t="s">
        <v>72</v>
      </c>
      <c r="F57" s="7">
        <v>47119</v>
      </c>
    </row>
    <row r="58" spans="1:6">
      <c r="A58" s="18">
        <v>46057</v>
      </c>
      <c r="B58" t="s">
        <v>6</v>
      </c>
      <c r="C58" t="s">
        <v>31</v>
      </c>
      <c r="D58" t="s">
        <v>69</v>
      </c>
      <c r="E58" t="s">
        <v>76</v>
      </c>
      <c r="F58" s="7">
        <v>9953</v>
      </c>
    </row>
    <row r="59" spans="1:6">
      <c r="A59" s="18">
        <v>46057</v>
      </c>
      <c r="B59" t="s">
        <v>6</v>
      </c>
      <c r="C59" t="s">
        <v>36</v>
      </c>
      <c r="D59" t="s">
        <v>71</v>
      </c>
      <c r="E59" t="s">
        <v>83</v>
      </c>
      <c r="F59" s="7">
        <v>49691</v>
      </c>
    </row>
    <row r="60" spans="1:6">
      <c r="A60" s="18">
        <v>46057</v>
      </c>
      <c r="B60" t="s">
        <v>6</v>
      </c>
      <c r="C60" t="s">
        <v>24</v>
      </c>
      <c r="D60" t="s">
        <v>18</v>
      </c>
      <c r="E60" t="s">
        <v>91</v>
      </c>
      <c r="F60" s="7">
        <v>8802</v>
      </c>
    </row>
    <row r="61" spans="1:6">
      <c r="A61" s="18">
        <v>46058</v>
      </c>
      <c r="B61" t="s">
        <v>6</v>
      </c>
      <c r="C61" t="s">
        <v>47</v>
      </c>
      <c r="D61" t="s">
        <v>73</v>
      </c>
      <c r="E61" t="s">
        <v>74</v>
      </c>
      <c r="F61" s="7">
        <v>6454</v>
      </c>
    </row>
    <row r="62" spans="1:6">
      <c r="A62" s="18">
        <v>46058</v>
      </c>
      <c r="B62" t="s">
        <v>6</v>
      </c>
      <c r="C62" t="s">
        <v>37</v>
      </c>
      <c r="D62" t="s">
        <v>71</v>
      </c>
      <c r="E62" t="s">
        <v>80</v>
      </c>
      <c r="F62" s="7">
        <v>29737</v>
      </c>
    </row>
    <row r="63" spans="1:6">
      <c r="A63" s="18">
        <v>46059</v>
      </c>
      <c r="B63" t="s">
        <v>6</v>
      </c>
      <c r="C63" t="s">
        <v>41</v>
      </c>
      <c r="D63" t="s">
        <v>71</v>
      </c>
      <c r="E63" t="s">
        <v>86</v>
      </c>
      <c r="F63" s="7">
        <v>20759</v>
      </c>
    </row>
    <row r="64" spans="1:6">
      <c r="A64" s="18">
        <v>46059</v>
      </c>
      <c r="B64" t="s">
        <v>6</v>
      </c>
      <c r="C64" t="s">
        <v>38</v>
      </c>
      <c r="D64" t="s">
        <v>71</v>
      </c>
      <c r="E64" t="s">
        <v>82</v>
      </c>
      <c r="F64" s="7">
        <v>117494</v>
      </c>
    </row>
    <row r="65" spans="1:6">
      <c r="A65" s="18">
        <v>46059</v>
      </c>
      <c r="B65" t="s">
        <v>6</v>
      </c>
      <c r="C65" t="s">
        <v>30</v>
      </c>
      <c r="D65" t="s">
        <v>69</v>
      </c>
      <c r="E65" t="s">
        <v>77</v>
      </c>
      <c r="F65" s="7">
        <v>31039</v>
      </c>
    </row>
    <row r="66" spans="1:6">
      <c r="A66" s="18">
        <v>46059</v>
      </c>
      <c r="B66" t="s">
        <v>6</v>
      </c>
      <c r="C66" t="s">
        <v>21</v>
      </c>
      <c r="D66" t="s">
        <v>18</v>
      </c>
      <c r="E66" t="s">
        <v>90</v>
      </c>
      <c r="F66" s="7">
        <v>73516</v>
      </c>
    </row>
    <row r="67" spans="1:6">
      <c r="A67" s="18">
        <v>46059</v>
      </c>
      <c r="B67" t="s">
        <v>6</v>
      </c>
      <c r="C67" t="s">
        <v>28</v>
      </c>
      <c r="D67" t="s">
        <v>69</v>
      </c>
      <c r="E67" t="s">
        <v>84</v>
      </c>
      <c r="F67" s="7">
        <v>10254</v>
      </c>
    </row>
    <row r="68" spans="1:6">
      <c r="A68" s="18">
        <v>46063</v>
      </c>
      <c r="B68" t="s">
        <v>6</v>
      </c>
      <c r="C68" t="s">
        <v>27</v>
      </c>
      <c r="D68" t="s">
        <v>69</v>
      </c>
      <c r="E68" t="s">
        <v>107</v>
      </c>
      <c r="F68" s="7">
        <v>25960</v>
      </c>
    </row>
    <row r="69" spans="1:6">
      <c r="A69" s="18">
        <v>46063</v>
      </c>
      <c r="B69" t="s">
        <v>6</v>
      </c>
      <c r="C69" t="s">
        <v>41</v>
      </c>
      <c r="D69" t="s">
        <v>71</v>
      </c>
      <c r="E69" t="s">
        <v>103</v>
      </c>
      <c r="F69" s="7">
        <v>17241</v>
      </c>
    </row>
    <row r="70" spans="1:6">
      <c r="A70" s="18">
        <v>46063</v>
      </c>
      <c r="B70" t="s">
        <v>6</v>
      </c>
      <c r="C70" t="s">
        <v>36</v>
      </c>
      <c r="D70" t="s">
        <v>71</v>
      </c>
      <c r="E70" t="s">
        <v>94</v>
      </c>
      <c r="F70" s="7">
        <v>75295</v>
      </c>
    </row>
    <row r="71" spans="1:6">
      <c r="A71" s="18">
        <v>46063</v>
      </c>
      <c r="B71" t="s">
        <v>6</v>
      </c>
      <c r="C71" t="s">
        <v>20</v>
      </c>
      <c r="D71" t="s">
        <v>18</v>
      </c>
      <c r="E71" t="s">
        <v>95</v>
      </c>
      <c r="F71" s="7">
        <v>128599</v>
      </c>
    </row>
    <row r="72" spans="1:6">
      <c r="A72" s="18">
        <v>46064</v>
      </c>
      <c r="B72" t="s">
        <v>6</v>
      </c>
      <c r="C72" t="s">
        <v>38</v>
      </c>
      <c r="D72" t="s">
        <v>71</v>
      </c>
      <c r="E72" t="s">
        <v>105</v>
      </c>
      <c r="F72" s="7">
        <v>157365</v>
      </c>
    </row>
    <row r="73" spans="1:6">
      <c r="A73" s="18">
        <v>46064</v>
      </c>
      <c r="B73" t="s">
        <v>6</v>
      </c>
      <c r="C73" t="s">
        <v>24</v>
      </c>
      <c r="D73" t="s">
        <v>18</v>
      </c>
      <c r="E73" t="s">
        <v>96</v>
      </c>
      <c r="F73" s="7">
        <v>12816</v>
      </c>
    </row>
    <row r="74" spans="1:6">
      <c r="A74" s="18">
        <v>46064</v>
      </c>
      <c r="B74" t="s">
        <v>6</v>
      </c>
      <c r="C74" t="s">
        <v>22</v>
      </c>
      <c r="D74" t="s">
        <v>18</v>
      </c>
      <c r="E74" t="s">
        <v>97</v>
      </c>
      <c r="F74" s="7">
        <v>29553</v>
      </c>
    </row>
    <row r="75" spans="1:6">
      <c r="A75" s="18">
        <v>46065</v>
      </c>
      <c r="B75" t="s">
        <v>6</v>
      </c>
      <c r="C75" t="s">
        <v>29</v>
      </c>
      <c r="D75" t="s">
        <v>69</v>
      </c>
      <c r="E75" t="s">
        <v>92</v>
      </c>
      <c r="F75" s="7">
        <v>29360</v>
      </c>
    </row>
    <row r="76" spans="1:6">
      <c r="A76" s="18">
        <v>46065</v>
      </c>
      <c r="B76" t="s">
        <v>6</v>
      </c>
      <c r="C76" t="s">
        <v>40</v>
      </c>
      <c r="D76" t="s">
        <v>71</v>
      </c>
      <c r="E76" t="s">
        <v>98</v>
      </c>
      <c r="F76" s="7">
        <v>46319</v>
      </c>
    </row>
    <row r="77" spans="1:6">
      <c r="A77" s="18">
        <v>46065</v>
      </c>
      <c r="B77" t="s">
        <v>6</v>
      </c>
      <c r="C77" t="s">
        <v>31</v>
      </c>
      <c r="D77" t="s">
        <v>69</v>
      </c>
      <c r="E77" t="s">
        <v>108</v>
      </c>
      <c r="F77" s="7">
        <v>7581</v>
      </c>
    </row>
    <row r="78" spans="1:6">
      <c r="A78" s="18">
        <v>46065</v>
      </c>
      <c r="B78" t="s">
        <v>6</v>
      </c>
      <c r="C78" t="s">
        <v>30</v>
      </c>
      <c r="D78" t="s">
        <v>69</v>
      </c>
      <c r="E78" t="s">
        <v>101</v>
      </c>
      <c r="F78" s="7">
        <v>25883</v>
      </c>
    </row>
    <row r="79" spans="1:6">
      <c r="A79" s="18">
        <v>46065</v>
      </c>
      <c r="B79" t="s">
        <v>6</v>
      </c>
      <c r="C79" t="s">
        <v>28</v>
      </c>
      <c r="D79" t="s">
        <v>69</v>
      </c>
      <c r="E79" t="s">
        <v>102</v>
      </c>
      <c r="F79" s="7">
        <v>8246</v>
      </c>
    </row>
    <row r="80" spans="1:6">
      <c r="A80" s="18">
        <v>46066</v>
      </c>
      <c r="B80" t="s">
        <v>6</v>
      </c>
      <c r="C80" t="s">
        <v>46</v>
      </c>
      <c r="D80" t="s">
        <v>73</v>
      </c>
      <c r="E80" t="s">
        <v>93</v>
      </c>
      <c r="F80" s="7">
        <v>10921</v>
      </c>
    </row>
    <row r="81" spans="1:6">
      <c r="A81" s="18">
        <v>46066</v>
      </c>
      <c r="B81" t="s">
        <v>6</v>
      </c>
      <c r="C81" t="s">
        <v>37</v>
      </c>
      <c r="D81" t="s">
        <v>71</v>
      </c>
      <c r="E81" t="s">
        <v>99</v>
      </c>
      <c r="F81" s="7">
        <v>21995</v>
      </c>
    </row>
    <row r="82" spans="1:6">
      <c r="A82" s="18">
        <v>46066</v>
      </c>
      <c r="B82" t="s">
        <v>6</v>
      </c>
      <c r="C82" t="s">
        <v>23</v>
      </c>
      <c r="D82" t="s">
        <v>18</v>
      </c>
      <c r="E82" t="s">
        <v>104</v>
      </c>
      <c r="F82" s="7">
        <v>43170</v>
      </c>
    </row>
    <row r="83" spans="1:6">
      <c r="A83" s="18">
        <v>46066</v>
      </c>
      <c r="B83" t="s">
        <v>6</v>
      </c>
      <c r="C83" t="s">
        <v>39</v>
      </c>
      <c r="D83" t="s">
        <v>71</v>
      </c>
      <c r="E83" t="s">
        <v>100</v>
      </c>
      <c r="F83" s="7">
        <v>22635</v>
      </c>
    </row>
    <row r="84" spans="1:6">
      <c r="A84" s="18">
        <v>46066</v>
      </c>
      <c r="B84" t="s">
        <v>6</v>
      </c>
      <c r="C84" t="s">
        <v>19</v>
      </c>
      <c r="D84" t="s">
        <v>18</v>
      </c>
      <c r="E84" t="s">
        <v>109</v>
      </c>
      <c r="F84" s="7">
        <v>135069</v>
      </c>
    </row>
    <row r="85" spans="1:6">
      <c r="A85" s="18">
        <v>46066</v>
      </c>
      <c r="B85" t="s">
        <v>6</v>
      </c>
      <c r="C85" t="s">
        <v>21</v>
      </c>
      <c r="D85" t="s">
        <v>18</v>
      </c>
      <c r="E85" t="s">
        <v>106</v>
      </c>
      <c r="F85" s="7">
        <v>44427</v>
      </c>
    </row>
    <row r="86" spans="1:6">
      <c r="A86" s="18">
        <v>46070</v>
      </c>
      <c r="B86" t="s">
        <v>6</v>
      </c>
      <c r="C86" t="s">
        <v>40</v>
      </c>
      <c r="D86" t="s">
        <v>71</v>
      </c>
      <c r="E86" t="s">
        <v>113</v>
      </c>
      <c r="F86" s="7">
        <v>26164</v>
      </c>
    </row>
    <row r="87" spans="1:6">
      <c r="A87" s="18">
        <v>46070</v>
      </c>
      <c r="B87" t="s">
        <v>6</v>
      </c>
      <c r="C87" t="s">
        <v>37</v>
      </c>
      <c r="D87" t="s">
        <v>71</v>
      </c>
      <c r="E87" t="s">
        <v>110</v>
      </c>
      <c r="F87" s="7">
        <v>18868</v>
      </c>
    </row>
    <row r="88" spans="1:6">
      <c r="A88" s="18">
        <v>46070</v>
      </c>
      <c r="B88" t="s">
        <v>6</v>
      </c>
      <c r="C88" t="s">
        <v>36</v>
      </c>
      <c r="D88" t="s">
        <v>71</v>
      </c>
      <c r="E88" t="s">
        <v>114</v>
      </c>
      <c r="F88" s="7">
        <v>55668</v>
      </c>
    </row>
    <row r="89" spans="1:6">
      <c r="A89" s="18">
        <v>46070</v>
      </c>
      <c r="B89" t="s">
        <v>6</v>
      </c>
      <c r="C89" t="s">
        <v>19</v>
      </c>
      <c r="D89" t="s">
        <v>18</v>
      </c>
      <c r="E89" t="s">
        <v>111</v>
      </c>
      <c r="F89" s="7">
        <v>168647</v>
      </c>
    </row>
    <row r="90" spans="1:6">
      <c r="A90" s="18">
        <v>46072</v>
      </c>
      <c r="B90" t="s">
        <v>6</v>
      </c>
      <c r="C90" t="s">
        <v>27</v>
      </c>
      <c r="D90" t="s">
        <v>69</v>
      </c>
      <c r="E90" t="s">
        <v>112</v>
      </c>
      <c r="F90" s="7">
        <v>27080</v>
      </c>
    </row>
    <row r="91" spans="1:6">
      <c r="A91" s="18">
        <v>46084</v>
      </c>
      <c r="B91" t="s">
        <v>7</v>
      </c>
      <c r="C91" t="s">
        <v>29</v>
      </c>
      <c r="D91" t="s">
        <v>69</v>
      </c>
      <c r="E91" t="s">
        <v>78</v>
      </c>
      <c r="F91" s="7">
        <v>38398</v>
      </c>
    </row>
    <row r="92" spans="1:6">
      <c r="A92" s="18">
        <v>46084</v>
      </c>
      <c r="B92" t="s">
        <v>7</v>
      </c>
      <c r="C92" t="s">
        <v>30</v>
      </c>
      <c r="D92" t="s">
        <v>69</v>
      </c>
      <c r="E92" t="s">
        <v>77</v>
      </c>
      <c r="F92" s="7">
        <v>30516</v>
      </c>
    </row>
    <row r="93" spans="1:6">
      <c r="A93" s="18">
        <v>46084</v>
      </c>
      <c r="B93" t="s">
        <v>7</v>
      </c>
      <c r="C93" t="s">
        <v>28</v>
      </c>
      <c r="D93" t="s">
        <v>69</v>
      </c>
      <c r="E93" t="s">
        <v>84</v>
      </c>
      <c r="F93" s="7">
        <v>11163</v>
      </c>
    </row>
    <row r="94" spans="1:6">
      <c r="A94" s="18">
        <v>46085</v>
      </c>
      <c r="B94" t="s">
        <v>7</v>
      </c>
      <c r="C94" t="s">
        <v>27</v>
      </c>
      <c r="D94" t="s">
        <v>69</v>
      </c>
      <c r="E94" t="s">
        <v>70</v>
      </c>
      <c r="F94" s="7">
        <v>28535</v>
      </c>
    </row>
    <row r="95" spans="1:6">
      <c r="A95" s="18">
        <v>46085</v>
      </c>
      <c r="B95" t="s">
        <v>7</v>
      </c>
      <c r="C95" t="s">
        <v>46</v>
      </c>
      <c r="D95" t="s">
        <v>73</v>
      </c>
      <c r="E95" t="s">
        <v>85</v>
      </c>
      <c r="F95" s="7">
        <v>9955</v>
      </c>
    </row>
    <row r="96" spans="1:6">
      <c r="A96" s="18">
        <v>46085</v>
      </c>
      <c r="B96" t="s">
        <v>7</v>
      </c>
      <c r="C96" t="s">
        <v>40</v>
      </c>
      <c r="D96" t="s">
        <v>71</v>
      </c>
      <c r="E96" t="s">
        <v>72</v>
      </c>
      <c r="F96" s="7">
        <v>38222</v>
      </c>
    </row>
    <row r="97" spans="1:6">
      <c r="A97" s="18">
        <v>46085</v>
      </c>
      <c r="B97" t="s">
        <v>7</v>
      </c>
      <c r="C97" t="s">
        <v>47</v>
      </c>
      <c r="D97" t="s">
        <v>73</v>
      </c>
      <c r="E97" t="s">
        <v>74</v>
      </c>
      <c r="F97" s="7">
        <v>5770</v>
      </c>
    </row>
    <row r="98" spans="1:6">
      <c r="A98" s="18">
        <v>46085</v>
      </c>
      <c r="B98" t="s">
        <v>7</v>
      </c>
      <c r="C98" t="s">
        <v>38</v>
      </c>
      <c r="D98" t="s">
        <v>71</v>
      </c>
      <c r="E98" t="s">
        <v>82</v>
      </c>
      <c r="F98" s="7">
        <v>105758</v>
      </c>
    </row>
    <row r="99" spans="1:6">
      <c r="A99" s="18">
        <v>46085</v>
      </c>
      <c r="B99" t="s">
        <v>7</v>
      </c>
      <c r="C99" t="s">
        <v>19</v>
      </c>
      <c r="D99" t="s">
        <v>18</v>
      </c>
      <c r="E99" t="s">
        <v>88</v>
      </c>
      <c r="F99" s="7">
        <v>155725</v>
      </c>
    </row>
    <row r="100" spans="1:6">
      <c r="A100" s="18">
        <v>46085</v>
      </c>
      <c r="B100" t="s">
        <v>7</v>
      </c>
      <c r="C100" t="s">
        <v>20</v>
      </c>
      <c r="D100" t="s">
        <v>18</v>
      </c>
      <c r="E100" t="s">
        <v>89</v>
      </c>
      <c r="F100" s="7">
        <v>140227</v>
      </c>
    </row>
    <row r="101" spans="1:6">
      <c r="A101" s="18">
        <v>46086</v>
      </c>
      <c r="B101" t="s">
        <v>7</v>
      </c>
      <c r="C101" t="s">
        <v>41</v>
      </c>
      <c r="D101" t="s">
        <v>71</v>
      </c>
      <c r="E101" t="s">
        <v>86</v>
      </c>
      <c r="F101" s="7">
        <v>19532</v>
      </c>
    </row>
    <row r="102" spans="1:6">
      <c r="A102" s="18">
        <v>46086</v>
      </c>
      <c r="B102" t="s">
        <v>7</v>
      </c>
      <c r="C102" t="s">
        <v>37</v>
      </c>
      <c r="D102" t="s">
        <v>71</v>
      </c>
      <c r="E102" t="s">
        <v>80</v>
      </c>
      <c r="F102" s="7">
        <v>26415</v>
      </c>
    </row>
    <row r="103" spans="1:6">
      <c r="A103" s="18">
        <v>46086</v>
      </c>
      <c r="B103" t="s">
        <v>7</v>
      </c>
      <c r="C103" t="s">
        <v>31</v>
      </c>
      <c r="D103" t="s">
        <v>69</v>
      </c>
      <c r="E103" t="s">
        <v>76</v>
      </c>
      <c r="F103" s="7">
        <v>9393</v>
      </c>
    </row>
    <row r="104" spans="1:6">
      <c r="A104" s="18">
        <v>46086</v>
      </c>
      <c r="B104" t="s">
        <v>7</v>
      </c>
      <c r="C104" t="s">
        <v>23</v>
      </c>
      <c r="D104" t="s">
        <v>18</v>
      </c>
      <c r="E104" t="s">
        <v>81</v>
      </c>
      <c r="F104" s="7">
        <v>41369</v>
      </c>
    </row>
    <row r="105" spans="1:6">
      <c r="A105" s="18">
        <v>46086</v>
      </c>
      <c r="B105" t="s">
        <v>7</v>
      </c>
      <c r="C105" t="s">
        <v>39</v>
      </c>
      <c r="D105" t="s">
        <v>71</v>
      </c>
      <c r="E105" t="s">
        <v>87</v>
      </c>
      <c r="F105" s="7">
        <v>27161</v>
      </c>
    </row>
    <row r="106" spans="1:6">
      <c r="A106" s="18">
        <v>46086</v>
      </c>
      <c r="B106" t="s">
        <v>7</v>
      </c>
      <c r="C106" t="s">
        <v>36</v>
      </c>
      <c r="D106" t="s">
        <v>71</v>
      </c>
      <c r="E106" t="s">
        <v>83</v>
      </c>
      <c r="F106" s="7">
        <v>50152</v>
      </c>
    </row>
    <row r="107" spans="1:6">
      <c r="A107" s="18">
        <v>46086</v>
      </c>
      <c r="B107" t="s">
        <v>7</v>
      </c>
      <c r="C107" t="s">
        <v>24</v>
      </c>
      <c r="D107" t="s">
        <v>18</v>
      </c>
      <c r="E107" t="s">
        <v>91</v>
      </c>
      <c r="F107" s="7">
        <v>11801</v>
      </c>
    </row>
    <row r="108" spans="1:6">
      <c r="A108" s="18">
        <v>46086</v>
      </c>
      <c r="B108" t="s">
        <v>7</v>
      </c>
      <c r="C108" t="s">
        <v>22</v>
      </c>
      <c r="D108" t="s">
        <v>18</v>
      </c>
      <c r="E108" t="s">
        <v>75</v>
      </c>
      <c r="F108" s="7">
        <v>25440</v>
      </c>
    </row>
    <row r="109" spans="1:6">
      <c r="A109" s="18">
        <v>46087</v>
      </c>
      <c r="B109" t="s">
        <v>7</v>
      </c>
      <c r="C109" t="s">
        <v>48</v>
      </c>
      <c r="D109" t="s">
        <v>73</v>
      </c>
      <c r="E109" t="s">
        <v>79</v>
      </c>
      <c r="F109" s="7">
        <v>8845</v>
      </c>
    </row>
    <row r="110" spans="1:6">
      <c r="A110" s="18">
        <v>46087</v>
      </c>
      <c r="B110" t="s">
        <v>7</v>
      </c>
      <c r="C110" t="s">
        <v>21</v>
      </c>
      <c r="D110" t="s">
        <v>18</v>
      </c>
      <c r="E110" t="s">
        <v>90</v>
      </c>
      <c r="F110" s="7">
        <v>52974</v>
      </c>
    </row>
    <row r="111" spans="1:6">
      <c r="A111" s="18">
        <v>46091</v>
      </c>
      <c r="B111" t="s">
        <v>7</v>
      </c>
      <c r="C111" t="s">
        <v>27</v>
      </c>
      <c r="D111" t="s">
        <v>69</v>
      </c>
      <c r="E111" t="s">
        <v>107</v>
      </c>
      <c r="F111" s="7">
        <v>19691</v>
      </c>
    </row>
    <row r="112" spans="1:6">
      <c r="A112" s="18">
        <v>46091</v>
      </c>
      <c r="B112" t="s">
        <v>7</v>
      </c>
      <c r="C112" t="s">
        <v>40</v>
      </c>
      <c r="D112" t="s">
        <v>71</v>
      </c>
      <c r="E112" t="s">
        <v>98</v>
      </c>
      <c r="F112" s="7">
        <v>42405</v>
      </c>
    </row>
    <row r="113" spans="1:6">
      <c r="A113" s="18">
        <v>46091</v>
      </c>
      <c r="B113" t="s">
        <v>7</v>
      </c>
      <c r="C113" t="s">
        <v>37</v>
      </c>
      <c r="D113" t="s">
        <v>71</v>
      </c>
      <c r="E113" t="s">
        <v>99</v>
      </c>
      <c r="F113" s="7">
        <v>24018</v>
      </c>
    </row>
    <row r="114" spans="1:6">
      <c r="A114" s="18">
        <v>46091</v>
      </c>
      <c r="B114" t="s">
        <v>7</v>
      </c>
      <c r="C114" t="s">
        <v>23</v>
      </c>
      <c r="D114" t="s">
        <v>18</v>
      </c>
      <c r="E114" t="s">
        <v>104</v>
      </c>
      <c r="F114" s="7">
        <v>40445</v>
      </c>
    </row>
    <row r="115" spans="1:6">
      <c r="A115" s="18">
        <v>46091</v>
      </c>
      <c r="B115" t="s">
        <v>7</v>
      </c>
      <c r="C115" t="s">
        <v>36</v>
      </c>
      <c r="D115" t="s">
        <v>71</v>
      </c>
      <c r="E115" t="s">
        <v>94</v>
      </c>
      <c r="F115" s="7">
        <v>64059</v>
      </c>
    </row>
    <row r="116" spans="1:6">
      <c r="A116" s="18">
        <v>46091</v>
      </c>
      <c r="B116" t="s">
        <v>7</v>
      </c>
      <c r="C116" t="s">
        <v>21</v>
      </c>
      <c r="D116" t="s">
        <v>18</v>
      </c>
      <c r="E116" t="s">
        <v>106</v>
      </c>
      <c r="F116" s="7">
        <v>66200</v>
      </c>
    </row>
    <row r="117" spans="1:6">
      <c r="A117" s="18">
        <v>46092</v>
      </c>
      <c r="B117" t="s">
        <v>7</v>
      </c>
      <c r="C117" t="s">
        <v>46</v>
      </c>
      <c r="D117" t="s">
        <v>73</v>
      </c>
      <c r="E117" t="s">
        <v>93</v>
      </c>
      <c r="F117" s="7">
        <v>11845</v>
      </c>
    </row>
    <row r="118" spans="1:6">
      <c r="A118" s="18">
        <v>46092</v>
      </c>
      <c r="B118" t="s">
        <v>7</v>
      </c>
      <c r="C118" t="s">
        <v>39</v>
      </c>
      <c r="D118" t="s">
        <v>71</v>
      </c>
      <c r="E118" t="s">
        <v>100</v>
      </c>
      <c r="F118" s="7">
        <v>14009</v>
      </c>
    </row>
    <row r="119" spans="1:6">
      <c r="A119" s="18">
        <v>46092</v>
      </c>
      <c r="B119" t="s">
        <v>7</v>
      </c>
      <c r="C119" t="s">
        <v>28</v>
      </c>
      <c r="D119" t="s">
        <v>69</v>
      </c>
      <c r="E119" t="s">
        <v>102</v>
      </c>
      <c r="F119" s="7">
        <v>7337</v>
      </c>
    </row>
    <row r="120" spans="1:6">
      <c r="A120" s="18">
        <v>46093</v>
      </c>
      <c r="B120" t="s">
        <v>7</v>
      </c>
      <c r="C120" t="s">
        <v>29</v>
      </c>
      <c r="D120" t="s">
        <v>69</v>
      </c>
      <c r="E120" t="s">
        <v>92</v>
      </c>
      <c r="F120" s="7">
        <v>27619</v>
      </c>
    </row>
    <row r="121" spans="1:6">
      <c r="A121" s="18">
        <v>46093</v>
      </c>
      <c r="B121" t="s">
        <v>7</v>
      </c>
      <c r="C121" t="s">
        <v>30</v>
      </c>
      <c r="D121" t="s">
        <v>69</v>
      </c>
      <c r="E121" t="s">
        <v>101</v>
      </c>
      <c r="F121" s="7">
        <v>19427</v>
      </c>
    </row>
    <row r="122" spans="1:6">
      <c r="A122" s="18">
        <v>46093</v>
      </c>
      <c r="B122" t="s">
        <v>7</v>
      </c>
      <c r="C122" t="s">
        <v>22</v>
      </c>
      <c r="D122" t="s">
        <v>18</v>
      </c>
      <c r="E122" t="s">
        <v>97</v>
      </c>
      <c r="F122" s="7">
        <v>34956</v>
      </c>
    </row>
    <row r="123" spans="1:6">
      <c r="A123" s="18">
        <v>46094</v>
      </c>
      <c r="B123" t="s">
        <v>7</v>
      </c>
      <c r="C123" t="s">
        <v>41</v>
      </c>
      <c r="D123" t="s">
        <v>71</v>
      </c>
      <c r="E123" t="s">
        <v>103</v>
      </c>
      <c r="F123" s="7">
        <v>18468</v>
      </c>
    </row>
    <row r="124" spans="1:6">
      <c r="A124" s="18">
        <v>46094</v>
      </c>
      <c r="B124" t="s">
        <v>7</v>
      </c>
      <c r="C124" t="s">
        <v>31</v>
      </c>
      <c r="D124" t="s">
        <v>69</v>
      </c>
      <c r="E124" t="s">
        <v>108</v>
      </c>
      <c r="F124" s="7">
        <v>8167</v>
      </c>
    </row>
    <row r="125" spans="1:6">
      <c r="A125" s="18">
        <v>46094</v>
      </c>
      <c r="B125" t="s">
        <v>7</v>
      </c>
      <c r="C125" t="s">
        <v>38</v>
      </c>
      <c r="D125" t="s">
        <v>71</v>
      </c>
      <c r="E125" t="s">
        <v>105</v>
      </c>
      <c r="F125" s="7">
        <v>174596</v>
      </c>
    </row>
    <row r="126" spans="1:6">
      <c r="A126" s="18">
        <v>46094</v>
      </c>
      <c r="B126" t="s">
        <v>7</v>
      </c>
      <c r="C126" t="s">
        <v>19</v>
      </c>
      <c r="D126" t="s">
        <v>18</v>
      </c>
      <c r="E126" t="s">
        <v>109</v>
      </c>
      <c r="F126" s="7">
        <v>142828</v>
      </c>
    </row>
    <row r="127" spans="1:6">
      <c r="A127" s="18">
        <v>46094</v>
      </c>
      <c r="B127" t="s">
        <v>7</v>
      </c>
      <c r="C127" t="s">
        <v>20</v>
      </c>
      <c r="D127" t="s">
        <v>18</v>
      </c>
      <c r="E127" t="s">
        <v>95</v>
      </c>
      <c r="F127" s="7">
        <v>112714</v>
      </c>
    </row>
    <row r="128" spans="1:6">
      <c r="A128" s="18">
        <v>46094</v>
      </c>
      <c r="B128" t="s">
        <v>7</v>
      </c>
      <c r="C128" t="s">
        <v>24</v>
      </c>
      <c r="D128" t="s">
        <v>18</v>
      </c>
      <c r="E128" t="s">
        <v>96</v>
      </c>
      <c r="F128" s="7">
        <v>7827</v>
      </c>
    </row>
    <row r="129" spans="1:6">
      <c r="A129" s="18">
        <v>46098</v>
      </c>
      <c r="B129" t="s">
        <v>7</v>
      </c>
      <c r="C129" t="s">
        <v>40</v>
      </c>
      <c r="D129" t="s">
        <v>71</v>
      </c>
      <c r="E129" t="s">
        <v>113</v>
      </c>
      <c r="F129" s="7">
        <v>41514</v>
      </c>
    </row>
    <row r="130" spans="1:6">
      <c r="A130" s="18">
        <v>46099</v>
      </c>
      <c r="B130" t="s">
        <v>7</v>
      </c>
      <c r="C130" t="s">
        <v>36</v>
      </c>
      <c r="D130" t="s">
        <v>71</v>
      </c>
      <c r="E130" t="s">
        <v>114</v>
      </c>
      <c r="F130" s="7">
        <v>72960</v>
      </c>
    </row>
    <row r="131" spans="1:6">
      <c r="A131" s="18">
        <v>46100</v>
      </c>
      <c r="B131" t="s">
        <v>7</v>
      </c>
      <c r="C131" t="s">
        <v>27</v>
      </c>
      <c r="D131" t="s">
        <v>69</v>
      </c>
      <c r="E131" t="s">
        <v>112</v>
      </c>
      <c r="F131" s="7">
        <v>25686</v>
      </c>
    </row>
    <row r="132" spans="1:6">
      <c r="A132" s="18">
        <v>46100</v>
      </c>
      <c r="B132" t="s">
        <v>7</v>
      </c>
      <c r="C132" t="s">
        <v>37</v>
      </c>
      <c r="D132" t="s">
        <v>71</v>
      </c>
      <c r="E132" t="s">
        <v>110</v>
      </c>
      <c r="F132" s="7">
        <v>18399</v>
      </c>
    </row>
    <row r="133" spans="1:6">
      <c r="A133" s="18">
        <v>46100</v>
      </c>
      <c r="B133" t="s">
        <v>7</v>
      </c>
      <c r="C133" t="s">
        <v>19</v>
      </c>
      <c r="D133" t="s">
        <v>18</v>
      </c>
      <c r="E133" t="s">
        <v>111</v>
      </c>
      <c r="F133" s="7">
        <v>142252</v>
      </c>
    </row>
    <row r="134" spans="1:6">
      <c r="A134" s="18">
        <v>46115</v>
      </c>
      <c r="B134" t="s">
        <v>8</v>
      </c>
      <c r="C134" t="s">
        <v>29</v>
      </c>
      <c r="D134" t="s">
        <v>69</v>
      </c>
      <c r="E134" t="s">
        <v>78</v>
      </c>
      <c r="F134" s="7">
        <v>39531</v>
      </c>
    </row>
    <row r="135" spans="1:6">
      <c r="A135" s="18">
        <v>46115</v>
      </c>
      <c r="B135" t="s">
        <v>8</v>
      </c>
      <c r="C135" t="s">
        <v>20</v>
      </c>
      <c r="D135" t="s">
        <v>18</v>
      </c>
      <c r="E135" t="s">
        <v>89</v>
      </c>
      <c r="F135" s="7">
        <v>131647</v>
      </c>
    </row>
    <row r="136" spans="1:6">
      <c r="A136" s="18">
        <v>46115</v>
      </c>
      <c r="B136" t="s">
        <v>8</v>
      </c>
      <c r="C136" t="s">
        <v>21</v>
      </c>
      <c r="D136" t="s">
        <v>18</v>
      </c>
      <c r="E136" t="s">
        <v>90</v>
      </c>
      <c r="F136" s="7">
        <v>70990</v>
      </c>
    </row>
    <row r="137" spans="1:6">
      <c r="A137" s="18">
        <v>46116</v>
      </c>
      <c r="B137" t="s">
        <v>8</v>
      </c>
      <c r="C137" t="s">
        <v>40</v>
      </c>
      <c r="D137" t="s">
        <v>71</v>
      </c>
      <c r="E137" t="s">
        <v>72</v>
      </c>
      <c r="F137" s="7">
        <v>39697</v>
      </c>
    </row>
    <row r="138" spans="1:6">
      <c r="A138" s="18">
        <v>46116</v>
      </c>
      <c r="B138" t="s">
        <v>8</v>
      </c>
      <c r="C138" t="s">
        <v>37</v>
      </c>
      <c r="D138" t="s">
        <v>71</v>
      </c>
      <c r="E138" t="s">
        <v>80</v>
      </c>
      <c r="F138" s="7">
        <v>22738</v>
      </c>
    </row>
    <row r="139" spans="1:6">
      <c r="A139" s="18">
        <v>46116</v>
      </c>
      <c r="B139" t="s">
        <v>8</v>
      </c>
      <c r="C139" t="s">
        <v>23</v>
      </c>
      <c r="D139" t="s">
        <v>18</v>
      </c>
      <c r="E139" t="s">
        <v>81</v>
      </c>
      <c r="F139" s="7">
        <v>47288</v>
      </c>
    </row>
    <row r="140" spans="1:6">
      <c r="A140" s="18">
        <v>46117</v>
      </c>
      <c r="B140" t="s">
        <v>8</v>
      </c>
      <c r="C140" t="s">
        <v>27</v>
      </c>
      <c r="D140" t="s">
        <v>69</v>
      </c>
      <c r="E140" t="s">
        <v>70</v>
      </c>
      <c r="F140" s="7">
        <v>27626</v>
      </c>
    </row>
    <row r="141" spans="1:6">
      <c r="A141" s="18">
        <v>46117</v>
      </c>
      <c r="B141" t="s">
        <v>8</v>
      </c>
      <c r="C141" t="s">
        <v>41</v>
      </c>
      <c r="D141" t="s">
        <v>71</v>
      </c>
      <c r="E141" t="s">
        <v>86</v>
      </c>
      <c r="F141" s="7">
        <v>17486</v>
      </c>
    </row>
    <row r="142" spans="1:6">
      <c r="A142" s="18">
        <v>46117</v>
      </c>
      <c r="B142" t="s">
        <v>8</v>
      </c>
      <c r="C142" t="s">
        <v>48</v>
      </c>
      <c r="D142" t="s">
        <v>73</v>
      </c>
      <c r="E142" t="s">
        <v>79</v>
      </c>
      <c r="F142" s="7">
        <v>9221</v>
      </c>
    </row>
    <row r="143" spans="1:6">
      <c r="A143" s="18">
        <v>46117</v>
      </c>
      <c r="B143" t="s">
        <v>8</v>
      </c>
      <c r="C143" t="s">
        <v>47</v>
      </c>
      <c r="D143" t="s">
        <v>73</v>
      </c>
      <c r="E143" t="s">
        <v>74</v>
      </c>
      <c r="F143" s="7">
        <v>5759</v>
      </c>
    </row>
    <row r="144" spans="1:6">
      <c r="A144" s="18">
        <v>46117</v>
      </c>
      <c r="B144" t="s">
        <v>8</v>
      </c>
      <c r="C144" t="s">
        <v>38</v>
      </c>
      <c r="D144" t="s">
        <v>71</v>
      </c>
      <c r="E144" t="s">
        <v>82</v>
      </c>
      <c r="F144" s="7">
        <v>107948</v>
      </c>
    </row>
    <row r="145" spans="1:6">
      <c r="A145" s="18">
        <v>46117</v>
      </c>
      <c r="B145" t="s">
        <v>8</v>
      </c>
      <c r="C145" t="s">
        <v>36</v>
      </c>
      <c r="D145" t="s">
        <v>71</v>
      </c>
      <c r="E145" t="s">
        <v>83</v>
      </c>
      <c r="F145" s="7">
        <v>54702</v>
      </c>
    </row>
    <row r="146" spans="1:6">
      <c r="A146" s="18">
        <v>46117</v>
      </c>
      <c r="B146" t="s">
        <v>8</v>
      </c>
      <c r="C146" t="s">
        <v>30</v>
      </c>
      <c r="D146" t="s">
        <v>69</v>
      </c>
      <c r="E146" t="s">
        <v>77</v>
      </c>
      <c r="F146" s="7">
        <v>26893</v>
      </c>
    </row>
    <row r="147" spans="1:6">
      <c r="A147" s="18">
        <v>46117</v>
      </c>
      <c r="B147" t="s">
        <v>8</v>
      </c>
      <c r="C147" t="s">
        <v>28</v>
      </c>
      <c r="D147" t="s">
        <v>69</v>
      </c>
      <c r="E147" t="s">
        <v>84</v>
      </c>
      <c r="F147" s="7">
        <v>9017</v>
      </c>
    </row>
    <row r="148" spans="1:6">
      <c r="A148" s="18">
        <v>46118</v>
      </c>
      <c r="B148" t="s">
        <v>8</v>
      </c>
      <c r="C148" t="s">
        <v>46</v>
      </c>
      <c r="D148" t="s">
        <v>73</v>
      </c>
      <c r="E148" t="s">
        <v>85</v>
      </c>
      <c r="F148" s="7">
        <v>13116</v>
      </c>
    </row>
    <row r="149" spans="1:6">
      <c r="A149" s="18">
        <v>46118</v>
      </c>
      <c r="B149" t="s">
        <v>8</v>
      </c>
      <c r="C149" t="s">
        <v>31</v>
      </c>
      <c r="D149" t="s">
        <v>69</v>
      </c>
      <c r="E149" t="s">
        <v>76</v>
      </c>
      <c r="F149" s="7">
        <v>9515</v>
      </c>
    </row>
    <row r="150" spans="1:6">
      <c r="A150" s="18">
        <v>46118</v>
      </c>
      <c r="B150" t="s">
        <v>8</v>
      </c>
      <c r="C150" t="s">
        <v>39</v>
      </c>
      <c r="D150" t="s">
        <v>71</v>
      </c>
      <c r="E150" t="s">
        <v>87</v>
      </c>
      <c r="F150" s="7">
        <v>16613</v>
      </c>
    </row>
    <row r="151" spans="1:6">
      <c r="A151" s="18">
        <v>46118</v>
      </c>
      <c r="B151" t="s">
        <v>8</v>
      </c>
      <c r="C151" t="s">
        <v>19</v>
      </c>
      <c r="D151" t="s">
        <v>18</v>
      </c>
      <c r="E151" t="s">
        <v>88</v>
      </c>
      <c r="F151" s="7">
        <v>129198</v>
      </c>
    </row>
    <row r="152" spans="1:6">
      <c r="A152" s="18">
        <v>46118</v>
      </c>
      <c r="B152" t="s">
        <v>8</v>
      </c>
      <c r="C152" t="s">
        <v>24</v>
      </c>
      <c r="D152" t="s">
        <v>18</v>
      </c>
      <c r="E152" t="s">
        <v>91</v>
      </c>
      <c r="F152" s="7">
        <v>9563</v>
      </c>
    </row>
    <row r="153" spans="1:6">
      <c r="A153" s="18">
        <v>46118</v>
      </c>
      <c r="B153" t="s">
        <v>8</v>
      </c>
      <c r="C153" t="s">
        <v>22</v>
      </c>
      <c r="D153" t="s">
        <v>18</v>
      </c>
      <c r="E153" t="s">
        <v>75</v>
      </c>
      <c r="F153" s="7">
        <v>28107</v>
      </c>
    </row>
    <row r="154" spans="1:6">
      <c r="A154" s="18">
        <v>46122</v>
      </c>
      <c r="B154" t="s">
        <v>8</v>
      </c>
      <c r="C154" t="s">
        <v>19</v>
      </c>
      <c r="D154" t="s">
        <v>18</v>
      </c>
      <c r="E154" t="s">
        <v>109</v>
      </c>
      <c r="F154" s="7">
        <v>205853</v>
      </c>
    </row>
    <row r="155" spans="1:6">
      <c r="A155" s="18">
        <v>46123</v>
      </c>
      <c r="B155" t="s">
        <v>8</v>
      </c>
      <c r="C155" t="s">
        <v>46</v>
      </c>
      <c r="D155" t="s">
        <v>73</v>
      </c>
      <c r="E155" t="s">
        <v>93</v>
      </c>
      <c r="F155" s="7">
        <v>8684</v>
      </c>
    </row>
    <row r="156" spans="1:6">
      <c r="A156" s="18">
        <v>46123</v>
      </c>
      <c r="B156" t="s">
        <v>8</v>
      </c>
      <c r="C156" t="s">
        <v>23</v>
      </c>
      <c r="D156" t="s">
        <v>18</v>
      </c>
      <c r="E156" t="s">
        <v>104</v>
      </c>
      <c r="F156" s="7">
        <v>46114</v>
      </c>
    </row>
    <row r="157" spans="1:6">
      <c r="A157" s="18">
        <v>46123</v>
      </c>
      <c r="B157" t="s">
        <v>8</v>
      </c>
      <c r="C157" t="s">
        <v>36</v>
      </c>
      <c r="D157" t="s">
        <v>71</v>
      </c>
      <c r="E157" t="s">
        <v>94</v>
      </c>
      <c r="F157" s="7">
        <v>62539</v>
      </c>
    </row>
    <row r="158" spans="1:6">
      <c r="A158" s="18">
        <v>46123</v>
      </c>
      <c r="B158" t="s">
        <v>8</v>
      </c>
      <c r="C158" t="s">
        <v>30</v>
      </c>
      <c r="D158" t="s">
        <v>69</v>
      </c>
      <c r="E158" t="s">
        <v>101</v>
      </c>
      <c r="F158" s="7">
        <v>24325</v>
      </c>
    </row>
    <row r="159" spans="1:6">
      <c r="A159" s="18">
        <v>46123</v>
      </c>
      <c r="B159" t="s">
        <v>8</v>
      </c>
      <c r="C159" t="s">
        <v>22</v>
      </c>
      <c r="D159" t="s">
        <v>18</v>
      </c>
      <c r="E159" t="s">
        <v>97</v>
      </c>
      <c r="F159" s="7">
        <v>33036</v>
      </c>
    </row>
    <row r="160" spans="1:6">
      <c r="A160" s="18">
        <v>46124</v>
      </c>
      <c r="B160" t="s">
        <v>8</v>
      </c>
      <c r="C160" t="s">
        <v>27</v>
      </c>
      <c r="D160" t="s">
        <v>69</v>
      </c>
      <c r="E160" t="s">
        <v>107</v>
      </c>
      <c r="F160" s="7">
        <v>27885</v>
      </c>
    </row>
    <row r="161" spans="1:6">
      <c r="A161" s="18">
        <v>46124</v>
      </c>
      <c r="B161" t="s">
        <v>8</v>
      </c>
      <c r="C161" t="s">
        <v>29</v>
      </c>
      <c r="D161" t="s">
        <v>69</v>
      </c>
      <c r="E161" t="s">
        <v>92</v>
      </c>
      <c r="F161" s="7">
        <v>27838</v>
      </c>
    </row>
    <row r="162" spans="1:6">
      <c r="A162" s="18">
        <v>46124</v>
      </c>
      <c r="B162" t="s">
        <v>8</v>
      </c>
      <c r="C162" t="s">
        <v>37</v>
      </c>
      <c r="D162" t="s">
        <v>71</v>
      </c>
      <c r="E162" t="s">
        <v>99</v>
      </c>
      <c r="F162" s="7">
        <v>23190</v>
      </c>
    </row>
    <row r="163" spans="1:6">
      <c r="A163" s="18">
        <v>46124</v>
      </c>
      <c r="B163" t="s">
        <v>8</v>
      </c>
      <c r="C163" t="s">
        <v>31</v>
      </c>
      <c r="D163" t="s">
        <v>69</v>
      </c>
      <c r="E163" t="s">
        <v>108</v>
      </c>
      <c r="F163" s="7">
        <v>8909</v>
      </c>
    </row>
    <row r="164" spans="1:6">
      <c r="A164" s="18">
        <v>46124</v>
      </c>
      <c r="B164" t="s">
        <v>8</v>
      </c>
      <c r="C164" t="s">
        <v>38</v>
      </c>
      <c r="D164" t="s">
        <v>71</v>
      </c>
      <c r="E164" t="s">
        <v>105</v>
      </c>
      <c r="F164" s="7">
        <v>168201</v>
      </c>
    </row>
    <row r="165" spans="1:6">
      <c r="A165" s="18">
        <v>46124</v>
      </c>
      <c r="B165" t="s">
        <v>8</v>
      </c>
      <c r="C165" t="s">
        <v>28</v>
      </c>
      <c r="D165" t="s">
        <v>69</v>
      </c>
      <c r="E165" t="s">
        <v>102</v>
      </c>
      <c r="F165" s="7">
        <v>10183</v>
      </c>
    </row>
    <row r="166" spans="1:6">
      <c r="A166" s="18">
        <v>46124</v>
      </c>
      <c r="B166" t="s">
        <v>8</v>
      </c>
      <c r="C166" t="s">
        <v>24</v>
      </c>
      <c r="D166" t="s">
        <v>18</v>
      </c>
      <c r="E166" t="s">
        <v>96</v>
      </c>
      <c r="F166" s="7">
        <v>12060</v>
      </c>
    </row>
    <row r="167" spans="1:6">
      <c r="A167" s="18">
        <v>46125</v>
      </c>
      <c r="B167" t="s">
        <v>8</v>
      </c>
      <c r="C167" t="s">
        <v>41</v>
      </c>
      <c r="D167" t="s">
        <v>71</v>
      </c>
      <c r="E167" t="s">
        <v>103</v>
      </c>
      <c r="F167" s="7">
        <v>20514</v>
      </c>
    </row>
    <row r="168" spans="1:6">
      <c r="A168" s="18">
        <v>46125</v>
      </c>
      <c r="B168" t="s">
        <v>8</v>
      </c>
      <c r="C168" t="s">
        <v>40</v>
      </c>
      <c r="D168" t="s">
        <v>71</v>
      </c>
      <c r="E168" t="s">
        <v>98</v>
      </c>
      <c r="F168" s="7">
        <v>45478</v>
      </c>
    </row>
    <row r="169" spans="1:6">
      <c r="A169" s="18">
        <v>46125</v>
      </c>
      <c r="B169" t="s">
        <v>8</v>
      </c>
      <c r="C169" t="s">
        <v>39</v>
      </c>
      <c r="D169" t="s">
        <v>71</v>
      </c>
      <c r="E169" t="s">
        <v>100</v>
      </c>
      <c r="F169" s="7">
        <v>21369</v>
      </c>
    </row>
    <row r="170" spans="1:6">
      <c r="A170" s="18">
        <v>46125</v>
      </c>
      <c r="B170" t="s">
        <v>8</v>
      </c>
      <c r="C170" t="s">
        <v>20</v>
      </c>
      <c r="D170" t="s">
        <v>18</v>
      </c>
      <c r="E170" t="s">
        <v>95</v>
      </c>
      <c r="F170" s="7">
        <v>128853</v>
      </c>
    </row>
    <row r="171" spans="1:6">
      <c r="A171" s="18">
        <v>46125</v>
      </c>
      <c r="B171" t="s">
        <v>8</v>
      </c>
      <c r="C171" t="s">
        <v>21</v>
      </c>
      <c r="D171" t="s">
        <v>18</v>
      </c>
      <c r="E171" t="s">
        <v>106</v>
      </c>
      <c r="F171" s="7">
        <v>47883</v>
      </c>
    </row>
    <row r="172" spans="1:6">
      <c r="A172" s="18">
        <v>46130</v>
      </c>
      <c r="B172" t="s">
        <v>8</v>
      </c>
      <c r="C172" t="s">
        <v>27</v>
      </c>
      <c r="D172" t="s">
        <v>69</v>
      </c>
      <c r="E172" t="s">
        <v>112</v>
      </c>
      <c r="F172" s="7">
        <v>20403</v>
      </c>
    </row>
    <row r="173" spans="1:6">
      <c r="A173" s="18">
        <v>46131</v>
      </c>
      <c r="B173" t="s">
        <v>8</v>
      </c>
      <c r="C173" t="s">
        <v>40</v>
      </c>
      <c r="D173" t="s">
        <v>71</v>
      </c>
      <c r="E173" t="s">
        <v>113</v>
      </c>
      <c r="F173" s="7">
        <v>36367</v>
      </c>
    </row>
    <row r="174" spans="1:6">
      <c r="A174" s="18">
        <v>46131</v>
      </c>
      <c r="B174" t="s">
        <v>8</v>
      </c>
      <c r="C174" t="s">
        <v>19</v>
      </c>
      <c r="D174" t="s">
        <v>18</v>
      </c>
      <c r="E174" t="s">
        <v>111</v>
      </c>
      <c r="F174" s="7">
        <v>130256</v>
      </c>
    </row>
    <row r="175" spans="1:6">
      <c r="A175" s="18">
        <v>46132</v>
      </c>
      <c r="B175" t="s">
        <v>8</v>
      </c>
      <c r="C175" t="s">
        <v>37</v>
      </c>
      <c r="D175" t="s">
        <v>71</v>
      </c>
      <c r="E175" t="s">
        <v>110</v>
      </c>
      <c r="F175" s="7">
        <v>24246</v>
      </c>
    </row>
    <row r="176" spans="1:6">
      <c r="A176" s="18">
        <v>46132</v>
      </c>
      <c r="B176" t="s">
        <v>8</v>
      </c>
      <c r="C176" t="s">
        <v>36</v>
      </c>
      <c r="D176" t="s">
        <v>71</v>
      </c>
      <c r="E176" t="s">
        <v>114</v>
      </c>
      <c r="F176" s="7">
        <v>77426</v>
      </c>
    </row>
    <row r="177" spans="1:6">
      <c r="A177" s="18">
        <v>46145</v>
      </c>
      <c r="B177" t="s">
        <v>9</v>
      </c>
      <c r="C177" t="s">
        <v>29</v>
      </c>
      <c r="D177" t="s">
        <v>69</v>
      </c>
      <c r="E177" t="s">
        <v>78</v>
      </c>
      <c r="F177" s="7">
        <v>36374</v>
      </c>
    </row>
    <row r="178" spans="1:6">
      <c r="A178" s="18">
        <v>46145</v>
      </c>
      <c r="B178" t="s">
        <v>9</v>
      </c>
      <c r="C178" t="s">
        <v>48</v>
      </c>
      <c r="D178" t="s">
        <v>73</v>
      </c>
      <c r="E178" t="s">
        <v>79</v>
      </c>
      <c r="F178" s="7">
        <v>9742</v>
      </c>
    </row>
    <row r="179" spans="1:6">
      <c r="A179" s="18">
        <v>46145</v>
      </c>
      <c r="B179" t="s">
        <v>9</v>
      </c>
      <c r="C179" t="s">
        <v>37</v>
      </c>
      <c r="D179" t="s">
        <v>71</v>
      </c>
      <c r="E179" t="s">
        <v>80</v>
      </c>
      <c r="F179" s="7">
        <v>36572</v>
      </c>
    </row>
    <row r="180" spans="1:6">
      <c r="A180" s="18">
        <v>46145</v>
      </c>
      <c r="B180" t="s">
        <v>9</v>
      </c>
      <c r="C180" t="s">
        <v>39</v>
      </c>
      <c r="D180" t="s">
        <v>71</v>
      </c>
      <c r="E180" t="s">
        <v>87</v>
      </c>
      <c r="F180" s="7">
        <v>24757</v>
      </c>
    </row>
    <row r="181" spans="1:6">
      <c r="A181" s="18">
        <v>46145</v>
      </c>
      <c r="B181" t="s">
        <v>9</v>
      </c>
      <c r="C181" t="s">
        <v>28</v>
      </c>
      <c r="D181" t="s">
        <v>69</v>
      </c>
      <c r="E181" t="s">
        <v>84</v>
      </c>
      <c r="F181" s="7">
        <v>10174</v>
      </c>
    </row>
    <row r="182" spans="1:6">
      <c r="A182" s="18">
        <v>46146</v>
      </c>
      <c r="B182" t="s">
        <v>9</v>
      </c>
      <c r="C182" t="s">
        <v>27</v>
      </c>
      <c r="D182" t="s">
        <v>69</v>
      </c>
      <c r="E182" t="s">
        <v>70</v>
      </c>
      <c r="F182" s="7">
        <v>18501</v>
      </c>
    </row>
    <row r="183" spans="1:6">
      <c r="A183" s="18">
        <v>46146</v>
      </c>
      <c r="B183" t="s">
        <v>9</v>
      </c>
      <c r="C183" t="s">
        <v>41</v>
      </c>
      <c r="D183" t="s">
        <v>71</v>
      </c>
      <c r="E183" t="s">
        <v>86</v>
      </c>
      <c r="F183" s="7">
        <v>18809</v>
      </c>
    </row>
    <row r="184" spans="1:6">
      <c r="A184" s="18">
        <v>46146</v>
      </c>
      <c r="B184" t="s">
        <v>9</v>
      </c>
      <c r="C184" t="s">
        <v>47</v>
      </c>
      <c r="D184" t="s">
        <v>73</v>
      </c>
      <c r="E184" t="s">
        <v>74</v>
      </c>
      <c r="F184" s="7">
        <v>6569</v>
      </c>
    </row>
    <row r="185" spans="1:6">
      <c r="A185" s="18">
        <v>46146</v>
      </c>
      <c r="B185" t="s">
        <v>9</v>
      </c>
      <c r="C185" t="s">
        <v>31</v>
      </c>
      <c r="D185" t="s">
        <v>69</v>
      </c>
      <c r="E185" t="s">
        <v>76</v>
      </c>
      <c r="F185" s="7">
        <v>7376</v>
      </c>
    </row>
    <row r="186" spans="1:6">
      <c r="A186" s="18">
        <v>46146</v>
      </c>
      <c r="B186" t="s">
        <v>9</v>
      </c>
      <c r="C186" t="s">
        <v>38</v>
      </c>
      <c r="D186" t="s">
        <v>71</v>
      </c>
      <c r="E186" t="s">
        <v>82</v>
      </c>
      <c r="F186" s="7">
        <v>157451</v>
      </c>
    </row>
    <row r="187" spans="1:6">
      <c r="A187" s="18">
        <v>46146</v>
      </c>
      <c r="B187" t="s">
        <v>9</v>
      </c>
      <c r="C187" t="s">
        <v>30</v>
      </c>
      <c r="D187" t="s">
        <v>69</v>
      </c>
      <c r="E187" t="s">
        <v>77</v>
      </c>
      <c r="F187" s="7">
        <v>26833</v>
      </c>
    </row>
    <row r="188" spans="1:6">
      <c r="A188" s="18">
        <v>46146</v>
      </c>
      <c r="B188" t="s">
        <v>9</v>
      </c>
      <c r="C188" t="s">
        <v>19</v>
      </c>
      <c r="D188" t="s">
        <v>18</v>
      </c>
      <c r="E188" t="s">
        <v>88</v>
      </c>
      <c r="F188" s="7">
        <v>121951</v>
      </c>
    </row>
    <row r="189" spans="1:6">
      <c r="A189" s="18">
        <v>46146</v>
      </c>
      <c r="B189" t="s">
        <v>9</v>
      </c>
      <c r="C189" t="s">
        <v>22</v>
      </c>
      <c r="D189" t="s">
        <v>18</v>
      </c>
      <c r="E189" t="s">
        <v>75</v>
      </c>
      <c r="F189" s="7">
        <v>32522</v>
      </c>
    </row>
    <row r="190" spans="1:6">
      <c r="A190" s="18">
        <v>46147</v>
      </c>
      <c r="B190" t="s">
        <v>9</v>
      </c>
      <c r="C190" t="s">
        <v>46</v>
      </c>
      <c r="D190" t="s">
        <v>73</v>
      </c>
      <c r="E190" t="s">
        <v>85</v>
      </c>
      <c r="F190" s="7">
        <v>10112</v>
      </c>
    </row>
    <row r="191" spans="1:6">
      <c r="A191" s="18">
        <v>46147</v>
      </c>
      <c r="B191" t="s">
        <v>9</v>
      </c>
      <c r="C191" t="s">
        <v>23</v>
      </c>
      <c r="D191" t="s">
        <v>18</v>
      </c>
      <c r="E191" t="s">
        <v>81</v>
      </c>
      <c r="F191" s="7">
        <v>50084</v>
      </c>
    </row>
    <row r="192" spans="1:6">
      <c r="A192" s="18">
        <v>46147</v>
      </c>
      <c r="B192" t="s">
        <v>9</v>
      </c>
      <c r="C192" t="s">
        <v>20</v>
      </c>
      <c r="D192" t="s">
        <v>18</v>
      </c>
      <c r="E192" t="s">
        <v>89</v>
      </c>
      <c r="F192" s="7">
        <v>131843</v>
      </c>
    </row>
    <row r="193" spans="1:6">
      <c r="A193" s="18">
        <v>46147</v>
      </c>
      <c r="B193" t="s">
        <v>9</v>
      </c>
      <c r="C193" t="s">
        <v>21</v>
      </c>
      <c r="D193" t="s">
        <v>18</v>
      </c>
      <c r="E193" t="s">
        <v>90</v>
      </c>
      <c r="F193" s="7">
        <v>60451</v>
      </c>
    </row>
    <row r="194" spans="1:6">
      <c r="A194" s="18">
        <v>46148</v>
      </c>
      <c r="B194" t="s">
        <v>9</v>
      </c>
      <c r="C194" t="s">
        <v>40</v>
      </c>
      <c r="D194" t="s">
        <v>71</v>
      </c>
      <c r="E194" t="s">
        <v>72</v>
      </c>
      <c r="F194" s="7">
        <v>40277</v>
      </c>
    </row>
    <row r="195" spans="1:6">
      <c r="A195" s="18">
        <v>46148</v>
      </c>
      <c r="B195" t="s">
        <v>9</v>
      </c>
      <c r="C195" t="s">
        <v>36</v>
      </c>
      <c r="D195" t="s">
        <v>71</v>
      </c>
      <c r="E195" t="s">
        <v>83</v>
      </c>
      <c r="F195" s="7">
        <v>56177</v>
      </c>
    </row>
    <row r="196" spans="1:6">
      <c r="A196" s="18">
        <v>46148</v>
      </c>
      <c r="B196" t="s">
        <v>9</v>
      </c>
      <c r="C196" t="s">
        <v>24</v>
      </c>
      <c r="D196" t="s">
        <v>18</v>
      </c>
      <c r="E196" t="s">
        <v>91</v>
      </c>
      <c r="F196" s="7">
        <v>11482</v>
      </c>
    </row>
    <row r="197" spans="1:6">
      <c r="A197" s="18">
        <v>46152</v>
      </c>
      <c r="B197" t="s">
        <v>9</v>
      </c>
      <c r="C197" t="s">
        <v>27</v>
      </c>
      <c r="D197" t="s">
        <v>69</v>
      </c>
      <c r="E197" t="s">
        <v>107</v>
      </c>
      <c r="F197" s="7">
        <v>22027</v>
      </c>
    </row>
    <row r="198" spans="1:6">
      <c r="A198" s="18">
        <v>46152</v>
      </c>
      <c r="B198" t="s">
        <v>9</v>
      </c>
      <c r="C198" t="s">
        <v>41</v>
      </c>
      <c r="D198" t="s">
        <v>71</v>
      </c>
      <c r="E198" t="s">
        <v>103</v>
      </c>
      <c r="F198" s="7">
        <v>19191</v>
      </c>
    </row>
    <row r="199" spans="1:6">
      <c r="A199" s="18">
        <v>46152</v>
      </c>
      <c r="B199" t="s">
        <v>9</v>
      </c>
      <c r="C199" t="s">
        <v>39</v>
      </c>
      <c r="D199" t="s">
        <v>71</v>
      </c>
      <c r="E199" t="s">
        <v>100</v>
      </c>
      <c r="F199" s="7">
        <v>19061</v>
      </c>
    </row>
    <row r="200" spans="1:6">
      <c r="A200" s="18">
        <v>46152</v>
      </c>
      <c r="B200" t="s">
        <v>9</v>
      </c>
      <c r="C200" t="s">
        <v>30</v>
      </c>
      <c r="D200" t="s">
        <v>69</v>
      </c>
      <c r="E200" t="s">
        <v>101</v>
      </c>
      <c r="F200" s="7">
        <v>21280</v>
      </c>
    </row>
    <row r="201" spans="1:6">
      <c r="A201" s="18">
        <v>46153</v>
      </c>
      <c r="B201" t="s">
        <v>9</v>
      </c>
      <c r="C201" t="s">
        <v>29</v>
      </c>
      <c r="D201" t="s">
        <v>69</v>
      </c>
      <c r="E201" t="s">
        <v>92</v>
      </c>
      <c r="F201" s="7">
        <v>30950</v>
      </c>
    </row>
    <row r="202" spans="1:6">
      <c r="A202" s="18">
        <v>46154</v>
      </c>
      <c r="B202" t="s">
        <v>9</v>
      </c>
      <c r="C202" t="s">
        <v>46</v>
      </c>
      <c r="D202" t="s">
        <v>73</v>
      </c>
      <c r="E202" t="s">
        <v>93</v>
      </c>
      <c r="F202" s="7">
        <v>12288</v>
      </c>
    </row>
    <row r="203" spans="1:6">
      <c r="A203" s="18">
        <v>46154</v>
      </c>
      <c r="B203" t="s">
        <v>9</v>
      </c>
      <c r="C203" t="s">
        <v>40</v>
      </c>
      <c r="D203" t="s">
        <v>71</v>
      </c>
      <c r="E203" t="s">
        <v>98</v>
      </c>
      <c r="F203" s="7">
        <v>39329</v>
      </c>
    </row>
    <row r="204" spans="1:6">
      <c r="A204" s="18">
        <v>46154</v>
      </c>
      <c r="B204" t="s">
        <v>9</v>
      </c>
      <c r="C204" t="s">
        <v>38</v>
      </c>
      <c r="D204" t="s">
        <v>71</v>
      </c>
      <c r="E204" t="s">
        <v>105</v>
      </c>
      <c r="F204" s="7">
        <v>118194</v>
      </c>
    </row>
    <row r="205" spans="1:6">
      <c r="A205" s="18">
        <v>46154</v>
      </c>
      <c r="B205" t="s">
        <v>9</v>
      </c>
      <c r="C205" t="s">
        <v>19</v>
      </c>
      <c r="D205" t="s">
        <v>18</v>
      </c>
      <c r="E205" t="s">
        <v>109</v>
      </c>
      <c r="F205" s="7">
        <v>187076</v>
      </c>
    </row>
    <row r="206" spans="1:6">
      <c r="A206" s="18">
        <v>46154</v>
      </c>
      <c r="B206" t="s">
        <v>9</v>
      </c>
      <c r="C206" t="s">
        <v>22</v>
      </c>
      <c r="D206" t="s">
        <v>18</v>
      </c>
      <c r="E206" t="s">
        <v>97</v>
      </c>
      <c r="F206" s="7">
        <v>30694</v>
      </c>
    </row>
    <row r="207" spans="1:6">
      <c r="A207" s="18">
        <v>46155</v>
      </c>
      <c r="B207" t="s">
        <v>9</v>
      </c>
      <c r="C207" t="s">
        <v>37</v>
      </c>
      <c r="D207" t="s">
        <v>71</v>
      </c>
      <c r="E207" t="s">
        <v>99</v>
      </c>
      <c r="F207" s="7">
        <v>24016</v>
      </c>
    </row>
    <row r="208" spans="1:6">
      <c r="A208" s="18">
        <v>46155</v>
      </c>
      <c r="B208" t="s">
        <v>9</v>
      </c>
      <c r="C208" t="s">
        <v>31</v>
      </c>
      <c r="D208" t="s">
        <v>69</v>
      </c>
      <c r="E208" t="s">
        <v>108</v>
      </c>
      <c r="F208" s="7">
        <v>10836</v>
      </c>
    </row>
    <row r="209" spans="1:6">
      <c r="A209" s="18">
        <v>46155</v>
      </c>
      <c r="B209" t="s">
        <v>9</v>
      </c>
      <c r="C209" t="s">
        <v>23</v>
      </c>
      <c r="D209" t="s">
        <v>18</v>
      </c>
      <c r="E209" t="s">
        <v>104</v>
      </c>
      <c r="F209" s="7">
        <v>35734</v>
      </c>
    </row>
    <row r="210" spans="1:6">
      <c r="A210" s="18">
        <v>46155</v>
      </c>
      <c r="B210" t="s">
        <v>9</v>
      </c>
      <c r="C210" t="s">
        <v>36</v>
      </c>
      <c r="D210" t="s">
        <v>71</v>
      </c>
      <c r="E210" t="s">
        <v>94</v>
      </c>
      <c r="F210" s="7">
        <v>89589</v>
      </c>
    </row>
    <row r="211" spans="1:6">
      <c r="A211" s="18">
        <v>46155</v>
      </c>
      <c r="B211" t="s">
        <v>9</v>
      </c>
      <c r="C211" t="s">
        <v>20</v>
      </c>
      <c r="D211" t="s">
        <v>18</v>
      </c>
      <c r="E211" t="s">
        <v>95</v>
      </c>
      <c r="F211" s="7">
        <v>135566</v>
      </c>
    </row>
    <row r="212" spans="1:6">
      <c r="A212" s="18">
        <v>46155</v>
      </c>
      <c r="B212" t="s">
        <v>9</v>
      </c>
      <c r="C212" t="s">
        <v>21</v>
      </c>
      <c r="D212" t="s">
        <v>18</v>
      </c>
      <c r="E212" t="s">
        <v>106</v>
      </c>
      <c r="F212" s="7">
        <v>64472</v>
      </c>
    </row>
    <row r="213" spans="1:6">
      <c r="A213" s="18">
        <v>46155</v>
      </c>
      <c r="B213" t="s">
        <v>9</v>
      </c>
      <c r="C213" t="s">
        <v>28</v>
      </c>
      <c r="D213" t="s">
        <v>69</v>
      </c>
      <c r="E213" t="s">
        <v>102</v>
      </c>
      <c r="F213" s="7">
        <v>9026</v>
      </c>
    </row>
    <row r="214" spans="1:6">
      <c r="A214" s="18">
        <v>46155</v>
      </c>
      <c r="B214" t="s">
        <v>9</v>
      </c>
      <c r="C214" t="s">
        <v>24</v>
      </c>
      <c r="D214" t="s">
        <v>18</v>
      </c>
      <c r="E214" t="s">
        <v>96</v>
      </c>
      <c r="F214" s="7">
        <v>11328</v>
      </c>
    </row>
    <row r="215" spans="1:6">
      <c r="A215" s="18">
        <v>46159</v>
      </c>
      <c r="B215" t="s">
        <v>9</v>
      </c>
      <c r="C215" t="s">
        <v>27</v>
      </c>
      <c r="D215" t="s">
        <v>69</v>
      </c>
      <c r="E215" t="s">
        <v>112</v>
      </c>
      <c r="F215" s="7">
        <v>37044</v>
      </c>
    </row>
    <row r="216" spans="1:6">
      <c r="A216" s="18">
        <v>46159</v>
      </c>
      <c r="B216" t="s">
        <v>9</v>
      </c>
      <c r="C216" t="s">
        <v>19</v>
      </c>
      <c r="D216" t="s">
        <v>18</v>
      </c>
      <c r="E216" t="s">
        <v>111</v>
      </c>
      <c r="F216" s="7">
        <v>150700</v>
      </c>
    </row>
    <row r="217" spans="1:6">
      <c r="A217" s="18">
        <v>46161</v>
      </c>
      <c r="B217" t="s">
        <v>9</v>
      </c>
      <c r="C217" t="s">
        <v>40</v>
      </c>
      <c r="D217" t="s">
        <v>71</v>
      </c>
      <c r="E217" t="s">
        <v>113</v>
      </c>
      <c r="F217" s="7">
        <v>45292</v>
      </c>
    </row>
    <row r="218" spans="1:6">
      <c r="A218" s="18">
        <v>46161</v>
      </c>
      <c r="B218" t="s">
        <v>9</v>
      </c>
      <c r="C218" t="s">
        <v>37</v>
      </c>
      <c r="D218" t="s">
        <v>71</v>
      </c>
      <c r="E218" t="s">
        <v>110</v>
      </c>
      <c r="F218" s="7">
        <v>17961</v>
      </c>
    </row>
    <row r="219" spans="1:6">
      <c r="A219" s="18">
        <v>46161</v>
      </c>
      <c r="B219" t="s">
        <v>9</v>
      </c>
      <c r="C219" t="s">
        <v>36</v>
      </c>
      <c r="D219" t="s">
        <v>71</v>
      </c>
      <c r="E219" t="s">
        <v>114</v>
      </c>
      <c r="F219" s="7">
        <v>45450</v>
      </c>
    </row>
    <row r="220" spans="1:6">
      <c r="A220" s="18">
        <v>46176</v>
      </c>
      <c r="B220" t="s">
        <v>10</v>
      </c>
      <c r="C220" t="s">
        <v>27</v>
      </c>
      <c r="D220" t="s">
        <v>69</v>
      </c>
      <c r="E220" t="s">
        <v>70</v>
      </c>
      <c r="F220" s="7">
        <v>30085</v>
      </c>
    </row>
    <row r="221" spans="1:6">
      <c r="A221" s="18">
        <v>46176</v>
      </c>
      <c r="B221" t="s">
        <v>10</v>
      </c>
      <c r="C221" t="s">
        <v>48</v>
      </c>
      <c r="D221" t="s">
        <v>73</v>
      </c>
      <c r="E221" t="s">
        <v>79</v>
      </c>
      <c r="F221" s="7">
        <v>9823</v>
      </c>
    </row>
    <row r="222" spans="1:6">
      <c r="A222" s="18">
        <v>46176</v>
      </c>
      <c r="B222" t="s">
        <v>10</v>
      </c>
      <c r="C222" t="s">
        <v>47</v>
      </c>
      <c r="D222" t="s">
        <v>73</v>
      </c>
      <c r="E222" t="s">
        <v>74</v>
      </c>
      <c r="F222" s="7">
        <v>6571</v>
      </c>
    </row>
    <row r="223" spans="1:6">
      <c r="A223" s="18">
        <v>46176</v>
      </c>
      <c r="B223" t="s">
        <v>10</v>
      </c>
      <c r="C223" t="s">
        <v>23</v>
      </c>
      <c r="D223" t="s">
        <v>18</v>
      </c>
      <c r="E223" t="s">
        <v>81</v>
      </c>
      <c r="F223" s="7">
        <v>46649</v>
      </c>
    </row>
    <row r="224" spans="1:6">
      <c r="A224" s="18">
        <v>46176</v>
      </c>
      <c r="B224" t="s">
        <v>10</v>
      </c>
      <c r="C224" t="s">
        <v>38</v>
      </c>
      <c r="D224" t="s">
        <v>71</v>
      </c>
      <c r="E224" t="s">
        <v>82</v>
      </c>
      <c r="F224" s="7">
        <v>105356</v>
      </c>
    </row>
    <row r="225" spans="1:6">
      <c r="A225" s="18">
        <v>46176</v>
      </c>
      <c r="B225" t="s">
        <v>10</v>
      </c>
      <c r="C225" t="s">
        <v>19</v>
      </c>
      <c r="D225" t="s">
        <v>18</v>
      </c>
      <c r="E225" t="s">
        <v>88</v>
      </c>
      <c r="F225" s="7">
        <v>194809</v>
      </c>
    </row>
    <row r="226" spans="1:6">
      <c r="A226" s="18">
        <v>46177</v>
      </c>
      <c r="B226" t="s">
        <v>10</v>
      </c>
      <c r="C226" t="s">
        <v>29</v>
      </c>
      <c r="D226" t="s">
        <v>69</v>
      </c>
      <c r="E226" t="s">
        <v>78</v>
      </c>
      <c r="F226" s="7">
        <v>42206</v>
      </c>
    </row>
    <row r="227" spans="1:6">
      <c r="A227" s="18">
        <v>46177</v>
      </c>
      <c r="B227" t="s">
        <v>10</v>
      </c>
      <c r="C227" t="s">
        <v>46</v>
      </c>
      <c r="D227" t="s">
        <v>73</v>
      </c>
      <c r="E227" t="s">
        <v>85</v>
      </c>
      <c r="F227" s="7">
        <v>13546</v>
      </c>
    </row>
    <row r="228" spans="1:6">
      <c r="A228" s="18">
        <v>46177</v>
      </c>
      <c r="B228" t="s">
        <v>10</v>
      </c>
      <c r="C228" t="s">
        <v>41</v>
      </c>
      <c r="D228" t="s">
        <v>71</v>
      </c>
      <c r="E228" t="s">
        <v>86</v>
      </c>
      <c r="F228" s="7">
        <v>19710</v>
      </c>
    </row>
    <row r="229" spans="1:6">
      <c r="A229" s="18">
        <v>46177</v>
      </c>
      <c r="B229" t="s">
        <v>10</v>
      </c>
      <c r="C229" t="s">
        <v>36</v>
      </c>
      <c r="D229" t="s">
        <v>71</v>
      </c>
      <c r="E229" t="s">
        <v>83</v>
      </c>
      <c r="F229" s="7">
        <v>63784</v>
      </c>
    </row>
    <row r="230" spans="1:6">
      <c r="A230" s="18">
        <v>46177</v>
      </c>
      <c r="B230" t="s">
        <v>10</v>
      </c>
      <c r="C230" t="s">
        <v>22</v>
      </c>
      <c r="D230" t="s">
        <v>18</v>
      </c>
      <c r="E230" t="s">
        <v>75</v>
      </c>
      <c r="F230" s="7">
        <v>25457</v>
      </c>
    </row>
    <row r="231" spans="1:6">
      <c r="A231" s="18">
        <v>46178</v>
      </c>
      <c r="B231" t="s">
        <v>10</v>
      </c>
      <c r="C231" t="s">
        <v>40</v>
      </c>
      <c r="D231" t="s">
        <v>71</v>
      </c>
      <c r="E231" t="s">
        <v>72</v>
      </c>
      <c r="F231" s="7">
        <v>34163</v>
      </c>
    </row>
    <row r="232" spans="1:6">
      <c r="A232" s="18">
        <v>46178</v>
      </c>
      <c r="B232" t="s">
        <v>10</v>
      </c>
      <c r="C232" t="s">
        <v>39</v>
      </c>
      <c r="D232" t="s">
        <v>71</v>
      </c>
      <c r="E232" t="s">
        <v>87</v>
      </c>
      <c r="F232" s="7">
        <v>22640</v>
      </c>
    </row>
    <row r="233" spans="1:6">
      <c r="A233" s="18">
        <v>46178</v>
      </c>
      <c r="B233" t="s">
        <v>10</v>
      </c>
      <c r="C233" t="s">
        <v>30</v>
      </c>
      <c r="D233" t="s">
        <v>69</v>
      </c>
      <c r="E233" t="s">
        <v>77</v>
      </c>
      <c r="F233" s="7">
        <v>23004</v>
      </c>
    </row>
    <row r="234" spans="1:6">
      <c r="A234" s="18">
        <v>46178</v>
      </c>
      <c r="B234" t="s">
        <v>10</v>
      </c>
      <c r="C234" t="s">
        <v>24</v>
      </c>
      <c r="D234" t="s">
        <v>18</v>
      </c>
      <c r="E234" t="s">
        <v>91</v>
      </c>
      <c r="F234" s="7">
        <v>10082</v>
      </c>
    </row>
    <row r="235" spans="1:6">
      <c r="A235" s="18">
        <v>46179</v>
      </c>
      <c r="B235" t="s">
        <v>10</v>
      </c>
      <c r="C235" t="s">
        <v>37</v>
      </c>
      <c r="D235" t="s">
        <v>71</v>
      </c>
      <c r="E235" t="s">
        <v>80</v>
      </c>
      <c r="F235" s="7">
        <v>24006</v>
      </c>
    </row>
    <row r="236" spans="1:6">
      <c r="A236" s="18">
        <v>46179</v>
      </c>
      <c r="B236" t="s">
        <v>10</v>
      </c>
      <c r="C236" t="s">
        <v>31</v>
      </c>
      <c r="D236" t="s">
        <v>69</v>
      </c>
      <c r="E236" t="s">
        <v>76</v>
      </c>
      <c r="F236" s="7">
        <v>9752</v>
      </c>
    </row>
    <row r="237" spans="1:6">
      <c r="A237" s="18">
        <v>46179</v>
      </c>
      <c r="B237" t="s">
        <v>10</v>
      </c>
      <c r="C237" t="s">
        <v>20</v>
      </c>
      <c r="D237" t="s">
        <v>18</v>
      </c>
      <c r="E237" t="s">
        <v>89</v>
      </c>
      <c r="F237" s="7">
        <v>152830</v>
      </c>
    </row>
    <row r="238" spans="1:6">
      <c r="A238" s="18">
        <v>46179</v>
      </c>
      <c r="B238" t="s">
        <v>10</v>
      </c>
      <c r="C238" t="s">
        <v>21</v>
      </c>
      <c r="D238" t="s">
        <v>18</v>
      </c>
      <c r="E238" t="s">
        <v>90</v>
      </c>
      <c r="F238" s="7">
        <v>80859</v>
      </c>
    </row>
    <row r="239" spans="1:6">
      <c r="A239" s="18">
        <v>46179</v>
      </c>
      <c r="B239" t="s">
        <v>10</v>
      </c>
      <c r="C239" t="s">
        <v>28</v>
      </c>
      <c r="D239" t="s">
        <v>69</v>
      </c>
      <c r="E239" t="s">
        <v>84</v>
      </c>
      <c r="F239" s="7">
        <v>10075</v>
      </c>
    </row>
    <row r="240" spans="1:6">
      <c r="A240" s="18">
        <v>46183</v>
      </c>
      <c r="B240" t="s">
        <v>10</v>
      </c>
      <c r="C240" t="s">
        <v>31</v>
      </c>
      <c r="D240" t="s">
        <v>69</v>
      </c>
      <c r="E240" t="s">
        <v>108</v>
      </c>
      <c r="F240" s="7">
        <v>10089</v>
      </c>
    </row>
    <row r="241" spans="1:6">
      <c r="A241" s="18">
        <v>46183</v>
      </c>
      <c r="B241" t="s">
        <v>10</v>
      </c>
      <c r="C241" t="s">
        <v>36</v>
      </c>
      <c r="D241" t="s">
        <v>71</v>
      </c>
      <c r="E241" t="s">
        <v>94</v>
      </c>
      <c r="F241" s="7">
        <v>67458</v>
      </c>
    </row>
    <row r="242" spans="1:6">
      <c r="A242" s="18">
        <v>46184</v>
      </c>
      <c r="B242" t="s">
        <v>10</v>
      </c>
      <c r="C242" t="s">
        <v>46</v>
      </c>
      <c r="D242" t="s">
        <v>73</v>
      </c>
      <c r="E242" t="s">
        <v>93</v>
      </c>
      <c r="F242" s="7">
        <v>8854</v>
      </c>
    </row>
    <row r="243" spans="1:6">
      <c r="A243" s="18">
        <v>46185</v>
      </c>
      <c r="B243" t="s">
        <v>10</v>
      </c>
      <c r="C243" t="s">
        <v>27</v>
      </c>
      <c r="D243" t="s">
        <v>69</v>
      </c>
      <c r="E243" t="s">
        <v>107</v>
      </c>
      <c r="F243" s="7">
        <v>29352</v>
      </c>
    </row>
    <row r="244" spans="1:6">
      <c r="A244" s="18">
        <v>46185</v>
      </c>
      <c r="B244" t="s">
        <v>10</v>
      </c>
      <c r="C244" t="s">
        <v>29</v>
      </c>
      <c r="D244" t="s">
        <v>69</v>
      </c>
      <c r="E244" t="s">
        <v>92</v>
      </c>
      <c r="F244" s="7">
        <v>26769</v>
      </c>
    </row>
    <row r="245" spans="1:6">
      <c r="A245" s="18">
        <v>46185</v>
      </c>
      <c r="B245" t="s">
        <v>10</v>
      </c>
      <c r="C245" t="s">
        <v>41</v>
      </c>
      <c r="D245" t="s">
        <v>71</v>
      </c>
      <c r="E245" t="s">
        <v>103</v>
      </c>
      <c r="F245" s="7">
        <v>18290</v>
      </c>
    </row>
    <row r="246" spans="1:6">
      <c r="A246" s="18">
        <v>46185</v>
      </c>
      <c r="B246" t="s">
        <v>10</v>
      </c>
      <c r="C246" t="s">
        <v>40</v>
      </c>
      <c r="D246" t="s">
        <v>71</v>
      </c>
      <c r="E246" t="s">
        <v>98</v>
      </c>
      <c r="F246" s="7">
        <v>53847</v>
      </c>
    </row>
    <row r="247" spans="1:6">
      <c r="A247" s="18">
        <v>46185</v>
      </c>
      <c r="B247" t="s">
        <v>10</v>
      </c>
      <c r="C247" t="s">
        <v>37</v>
      </c>
      <c r="D247" t="s">
        <v>71</v>
      </c>
      <c r="E247" t="s">
        <v>99</v>
      </c>
      <c r="F247" s="7">
        <v>33388</v>
      </c>
    </row>
    <row r="248" spans="1:6">
      <c r="A248" s="18">
        <v>46185</v>
      </c>
      <c r="B248" t="s">
        <v>10</v>
      </c>
      <c r="C248" t="s">
        <v>39</v>
      </c>
      <c r="D248" t="s">
        <v>71</v>
      </c>
      <c r="E248" t="s">
        <v>100</v>
      </c>
      <c r="F248" s="7">
        <v>20823</v>
      </c>
    </row>
    <row r="249" spans="1:6">
      <c r="A249" s="18">
        <v>46185</v>
      </c>
      <c r="B249" t="s">
        <v>10</v>
      </c>
      <c r="C249" t="s">
        <v>38</v>
      </c>
      <c r="D249" t="s">
        <v>71</v>
      </c>
      <c r="E249" t="s">
        <v>105</v>
      </c>
      <c r="F249" s="7">
        <v>184344</v>
      </c>
    </row>
    <row r="250" spans="1:6">
      <c r="A250" s="18">
        <v>46185</v>
      </c>
      <c r="B250" t="s">
        <v>10</v>
      </c>
      <c r="C250" t="s">
        <v>30</v>
      </c>
      <c r="D250" t="s">
        <v>69</v>
      </c>
      <c r="E250" t="s">
        <v>101</v>
      </c>
      <c r="F250" s="7">
        <v>28115</v>
      </c>
    </row>
    <row r="251" spans="1:6">
      <c r="A251" s="18">
        <v>46185</v>
      </c>
      <c r="B251" t="s">
        <v>10</v>
      </c>
      <c r="C251" t="s">
        <v>22</v>
      </c>
      <c r="D251" t="s">
        <v>18</v>
      </c>
      <c r="E251" t="s">
        <v>97</v>
      </c>
      <c r="F251" s="7">
        <v>43277</v>
      </c>
    </row>
    <row r="252" spans="1:6">
      <c r="A252" s="18">
        <v>46186</v>
      </c>
      <c r="B252" t="s">
        <v>10</v>
      </c>
      <c r="C252" t="s">
        <v>23</v>
      </c>
      <c r="D252" t="s">
        <v>18</v>
      </c>
      <c r="E252" t="s">
        <v>104</v>
      </c>
      <c r="F252" s="7">
        <v>49426</v>
      </c>
    </row>
    <row r="253" spans="1:6">
      <c r="A253" s="18">
        <v>46186</v>
      </c>
      <c r="B253" t="s">
        <v>10</v>
      </c>
      <c r="C253" t="s">
        <v>19</v>
      </c>
      <c r="D253" t="s">
        <v>18</v>
      </c>
      <c r="E253" t="s">
        <v>109</v>
      </c>
      <c r="F253" s="7">
        <v>136414</v>
      </c>
    </row>
    <row r="254" spans="1:6">
      <c r="A254" s="18">
        <v>46186</v>
      </c>
      <c r="B254" t="s">
        <v>10</v>
      </c>
      <c r="C254" t="s">
        <v>20</v>
      </c>
      <c r="D254" t="s">
        <v>18</v>
      </c>
      <c r="E254" t="s">
        <v>95</v>
      </c>
      <c r="F254" s="7">
        <v>113848</v>
      </c>
    </row>
    <row r="255" spans="1:6">
      <c r="A255" s="18">
        <v>46186</v>
      </c>
      <c r="B255" t="s">
        <v>10</v>
      </c>
      <c r="C255" t="s">
        <v>21</v>
      </c>
      <c r="D255" t="s">
        <v>18</v>
      </c>
      <c r="E255" t="s">
        <v>106</v>
      </c>
      <c r="F255" s="7">
        <v>45124</v>
      </c>
    </row>
    <row r="256" spans="1:6">
      <c r="A256" s="18">
        <v>46186</v>
      </c>
      <c r="B256" t="s">
        <v>10</v>
      </c>
      <c r="C256" t="s">
        <v>28</v>
      </c>
      <c r="D256" t="s">
        <v>69</v>
      </c>
      <c r="E256" t="s">
        <v>102</v>
      </c>
      <c r="F256" s="7">
        <v>9125</v>
      </c>
    </row>
    <row r="257" spans="1:6">
      <c r="A257" s="18">
        <v>46186</v>
      </c>
      <c r="B257" t="s">
        <v>10</v>
      </c>
      <c r="C257" t="s">
        <v>24</v>
      </c>
      <c r="D257" t="s">
        <v>18</v>
      </c>
      <c r="E257" t="s">
        <v>96</v>
      </c>
      <c r="F257" s="7">
        <v>9020</v>
      </c>
    </row>
    <row r="258" spans="1:6">
      <c r="A258" s="18">
        <v>46191</v>
      </c>
      <c r="B258" t="s">
        <v>10</v>
      </c>
      <c r="C258" t="s">
        <v>36</v>
      </c>
      <c r="D258" t="s">
        <v>71</v>
      </c>
      <c r="E258" t="s">
        <v>114</v>
      </c>
      <c r="F258" s="7">
        <v>70598</v>
      </c>
    </row>
    <row r="259" spans="1:6">
      <c r="A259" s="18">
        <v>46192</v>
      </c>
      <c r="B259" t="s">
        <v>10</v>
      </c>
      <c r="C259" t="s">
        <v>27</v>
      </c>
      <c r="D259" t="s">
        <v>69</v>
      </c>
      <c r="E259" t="s">
        <v>112</v>
      </c>
      <c r="F259" s="7">
        <v>18650</v>
      </c>
    </row>
    <row r="260" spans="1:6">
      <c r="A260" s="18">
        <v>46192</v>
      </c>
      <c r="B260" t="s">
        <v>10</v>
      </c>
      <c r="C260" t="s">
        <v>37</v>
      </c>
      <c r="D260" t="s">
        <v>71</v>
      </c>
      <c r="E260" t="s">
        <v>110</v>
      </c>
      <c r="F260" s="7">
        <v>21713</v>
      </c>
    </row>
    <row r="261" spans="1:6">
      <c r="A261" s="18">
        <v>46193</v>
      </c>
      <c r="B261" t="s">
        <v>10</v>
      </c>
      <c r="C261" t="s">
        <v>40</v>
      </c>
      <c r="D261" t="s">
        <v>71</v>
      </c>
      <c r="E261" t="s">
        <v>113</v>
      </c>
      <c r="F261" s="7">
        <v>33514</v>
      </c>
    </row>
    <row r="262" spans="1:6">
      <c r="A262" s="18">
        <v>46193</v>
      </c>
      <c r="B262" t="s">
        <v>10</v>
      </c>
      <c r="C262" t="s">
        <v>19</v>
      </c>
      <c r="D262" t="s">
        <v>18</v>
      </c>
      <c r="E262" t="s">
        <v>111</v>
      </c>
      <c r="F262" s="7">
        <v>147659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workbookViewId="0"/>
  </sheetViews>
  <sheetFormatPr baseColWidth="10" defaultColWidth="8.83203125" defaultRowHeight="15"/>
  <cols>
    <col min="1" max="1" width="36" customWidth="1"/>
    <col min="2" max="2" width="14" customWidth="1"/>
    <col min="3" max="3" width="36" customWidth="1"/>
  </cols>
  <sheetData>
    <row r="1" spans="1:3" ht="17">
      <c r="A1" s="16" t="s">
        <v>115</v>
      </c>
    </row>
    <row r="2" spans="1:3">
      <c r="A2" t="s">
        <v>116</v>
      </c>
    </row>
    <row r="4" spans="1:3">
      <c r="A4" s="17" t="s">
        <v>117</v>
      </c>
      <c r="B4" s="17" t="s">
        <v>118</v>
      </c>
      <c r="C4" s="17" t="s">
        <v>119</v>
      </c>
    </row>
    <row r="5" spans="1:3">
      <c r="A5" t="s">
        <v>120</v>
      </c>
      <c r="B5" s="19">
        <v>3.5000000000000003E-2</v>
      </c>
      <c r="C5" t="s">
        <v>121</v>
      </c>
    </row>
    <row r="6" spans="1:3">
      <c r="A6" t="s">
        <v>122</v>
      </c>
      <c r="B6" s="19">
        <v>2.5000000000000001E-2</v>
      </c>
      <c r="C6" t="s">
        <v>123</v>
      </c>
    </row>
    <row r="7" spans="1:3">
      <c r="A7" t="s">
        <v>124</v>
      </c>
      <c r="B7" s="19">
        <v>1.4999999999999999E-2</v>
      </c>
      <c r="C7" t="s">
        <v>125</v>
      </c>
    </row>
    <row r="8" spans="1:3">
      <c r="A8" t="s">
        <v>126</v>
      </c>
      <c r="B8" s="19">
        <v>0.04</v>
      </c>
      <c r="C8" t="s">
        <v>127</v>
      </c>
    </row>
    <row r="9" spans="1:3">
      <c r="A9" t="s">
        <v>128</v>
      </c>
      <c r="B9" s="19">
        <v>0.02</v>
      </c>
      <c r="C9" t="s">
        <v>129</v>
      </c>
    </row>
    <row r="10" spans="1:3">
      <c r="A10" t="s">
        <v>130</v>
      </c>
      <c r="B10" s="19">
        <v>0.01</v>
      </c>
      <c r="C10" t="s">
        <v>131</v>
      </c>
    </row>
    <row r="11" spans="1:3">
      <c r="A11" t="s">
        <v>132</v>
      </c>
      <c r="B11" s="19">
        <v>0.03</v>
      </c>
      <c r="C11" t="s">
        <v>133</v>
      </c>
    </row>
    <row r="12" spans="1:3">
      <c r="A12" t="s">
        <v>134</v>
      </c>
      <c r="B12" s="19">
        <v>0.02</v>
      </c>
      <c r="C12" t="s">
        <v>135</v>
      </c>
    </row>
    <row r="13" spans="1:3">
      <c r="A13" t="s">
        <v>136</v>
      </c>
      <c r="B13" s="19">
        <v>1.2E-2</v>
      </c>
      <c r="C13" t="s">
        <v>137</v>
      </c>
    </row>
    <row r="14" spans="1:3">
      <c r="A14" t="s">
        <v>138</v>
      </c>
      <c r="B14" s="19">
        <v>5.0000000000000001E-3</v>
      </c>
      <c r="C14" t="s">
        <v>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P&amp;L</vt:lpstr>
      <vt:lpstr>Quarterly</vt:lpstr>
      <vt:lpstr>GL Actuals</vt:lpstr>
      <vt:lpstr>Drivers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TJ Wells</cp:lastModifiedBy>
  <dcterms:created xsi:type="dcterms:W3CDTF">2026-10-15T18:26:38Z</dcterms:created>
  <dcterms:modified xsi:type="dcterms:W3CDTF">2026-10-15T18:29:34Z</dcterms:modified>
</cp:coreProperties>
</file>